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v809\YandexDisk\Indemnity\Развитие\Консалтинг\Разработка ФМ\"/>
    </mc:Choice>
  </mc:AlternateContent>
  <xr:revisionPtr revIDLastSave="0" documentId="13_ncr:1_{B35B39E8-DCFF-4E84-AED1-04862701AC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Инструкция" sheetId="3" r:id="rId1"/>
    <sheet name="Доходы" sheetId="4" r:id="rId2"/>
    <sheet name="Расходы" sheetId="5" r:id="rId3"/>
    <sheet name="P&amp;L" sheetId="7" r:id="rId4"/>
  </sheets>
  <externalReferences>
    <externalReference r:id="rId5"/>
  </externalReferences>
  <definedNames>
    <definedName name="First_Operating_Day">[1]Допущения!$C$5</definedName>
    <definedName name="Repair_per_sqm">[1]Допущения!$C$79</definedName>
    <definedName name="Дата_начала_деят">'P&amp;L'!$C$2</definedName>
    <definedName name="ТИП">Расходы!$I$17:$I$18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81" i="5"/>
  <c r="E82" i="5"/>
  <c r="D2" i="7"/>
  <c r="D6" i="7" s="1"/>
  <c r="C6" i="7"/>
  <c r="C7" i="7"/>
  <c r="D58" i="7" l="1"/>
  <c r="D57" i="7"/>
  <c r="C58" i="7"/>
  <c r="C57" i="7"/>
  <c r="D7" i="7"/>
  <c r="E2" i="7"/>
  <c r="B55" i="7"/>
  <c r="B54" i="7"/>
  <c r="B42" i="7"/>
  <c r="B43" i="7"/>
  <c r="B44" i="7"/>
  <c r="B45" i="7"/>
  <c r="B46" i="7"/>
  <c r="B47" i="7"/>
  <c r="B48" i="7"/>
  <c r="B49" i="7"/>
  <c r="B50" i="7"/>
  <c r="B41" i="7"/>
  <c r="B33" i="7"/>
  <c r="B32" i="7"/>
  <c r="B31" i="7"/>
  <c r="B40" i="7" s="1"/>
  <c r="E4" i="5"/>
  <c r="E5" i="5"/>
  <c r="E6" i="5"/>
  <c r="E7" i="5"/>
  <c r="E8" i="5"/>
  <c r="E9" i="5"/>
  <c r="E10" i="5"/>
  <c r="E11" i="5"/>
  <c r="E12" i="5"/>
  <c r="E3" i="5"/>
  <c r="B30" i="7"/>
  <c r="B21" i="7"/>
  <c r="B15" i="7"/>
  <c r="B9" i="7"/>
  <c r="B22" i="7"/>
  <c r="B23" i="7"/>
  <c r="B24" i="7"/>
  <c r="B25" i="7"/>
  <c r="B26" i="7"/>
  <c r="E4" i="4"/>
  <c r="C11" i="7" s="1"/>
  <c r="D11" i="7" s="1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C12" i="7"/>
  <c r="D12" i="7" s="1"/>
  <c r="E12" i="7" s="1"/>
  <c r="F12" i="7" s="1"/>
  <c r="G12" i="7" s="1"/>
  <c r="H12" i="7" s="1"/>
  <c r="I12" i="7" s="1"/>
  <c r="J12" i="7" s="1"/>
  <c r="K12" i="7" s="1"/>
  <c r="L12" i="7" s="1"/>
  <c r="M12" i="7" s="1"/>
  <c r="N12" i="7" s="1"/>
  <c r="E6" i="4"/>
  <c r="C13" i="7" s="1"/>
  <c r="D13" i="7" s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E7" i="4"/>
  <c r="C14" i="7" s="1"/>
  <c r="D14" i="7" s="1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E3" i="4"/>
  <c r="C10" i="7" s="1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N10" i="7" s="1"/>
  <c r="E22" i="4"/>
  <c r="C23" i="7" s="1"/>
  <c r="D23" i="7" s="1"/>
  <c r="E23" i="7" s="1"/>
  <c r="F23" i="7" s="1"/>
  <c r="G23" i="7" s="1"/>
  <c r="H23" i="7" s="1"/>
  <c r="I23" i="7" s="1"/>
  <c r="J23" i="7" s="1"/>
  <c r="K23" i="7" s="1"/>
  <c r="L23" i="7" s="1"/>
  <c r="M23" i="7" s="1"/>
  <c r="N23" i="7" s="1"/>
  <c r="E23" i="4"/>
  <c r="C24" i="7" s="1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E24" i="4"/>
  <c r="C25" i="7" s="1"/>
  <c r="D25" i="7" s="1"/>
  <c r="E25" i="7" s="1"/>
  <c r="F25" i="7" s="1"/>
  <c r="G25" i="7" s="1"/>
  <c r="H25" i="7" s="1"/>
  <c r="I25" i="7" s="1"/>
  <c r="J25" i="7" s="1"/>
  <c r="K25" i="7" s="1"/>
  <c r="L25" i="7" s="1"/>
  <c r="M25" i="7" s="1"/>
  <c r="N25" i="7" s="1"/>
  <c r="E25" i="4"/>
  <c r="C26" i="7" s="1"/>
  <c r="D26" i="7" s="1"/>
  <c r="E26" i="7" s="1"/>
  <c r="F26" i="7" s="1"/>
  <c r="G26" i="7" s="1"/>
  <c r="H26" i="7" s="1"/>
  <c r="I26" i="7" s="1"/>
  <c r="J26" i="7" s="1"/>
  <c r="K26" i="7" s="1"/>
  <c r="L26" i="7" s="1"/>
  <c r="M26" i="7" s="1"/>
  <c r="N26" i="7" s="1"/>
  <c r="E21" i="4"/>
  <c r="C22" i="7" s="1"/>
  <c r="D22" i="7" s="1"/>
  <c r="E22" i="7" s="1"/>
  <c r="F22" i="7" s="1"/>
  <c r="G22" i="7" s="1"/>
  <c r="H22" i="7" s="1"/>
  <c r="I22" i="7" s="1"/>
  <c r="J22" i="7" s="1"/>
  <c r="K22" i="7" s="1"/>
  <c r="L22" i="7" s="1"/>
  <c r="M22" i="7" s="1"/>
  <c r="N22" i="7" s="1"/>
  <c r="E13" i="4"/>
  <c r="C17" i="7" s="1"/>
  <c r="D17" i="7" s="1"/>
  <c r="E17" i="7" s="1"/>
  <c r="F17" i="7" s="1"/>
  <c r="G17" i="7" s="1"/>
  <c r="H17" i="7" s="1"/>
  <c r="I17" i="7" s="1"/>
  <c r="J17" i="7" s="1"/>
  <c r="K17" i="7" s="1"/>
  <c r="L17" i="7" s="1"/>
  <c r="M17" i="7" s="1"/>
  <c r="N17" i="7" s="1"/>
  <c r="E14" i="4"/>
  <c r="C18" i="7" s="1"/>
  <c r="D18" i="7" s="1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E15" i="4"/>
  <c r="C19" i="7" s="1"/>
  <c r="D19" i="7" s="1"/>
  <c r="E19" i="7" s="1"/>
  <c r="F19" i="7" s="1"/>
  <c r="G19" i="7" s="1"/>
  <c r="H19" i="7" s="1"/>
  <c r="I19" i="7" s="1"/>
  <c r="J19" i="7" s="1"/>
  <c r="K19" i="7" s="1"/>
  <c r="L19" i="7" s="1"/>
  <c r="M19" i="7" s="1"/>
  <c r="N19" i="7" s="1"/>
  <c r="E16" i="4"/>
  <c r="C20" i="7" s="1"/>
  <c r="D20" i="7" s="1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E12" i="4"/>
  <c r="B17" i="7"/>
  <c r="B18" i="7"/>
  <c r="B19" i="7"/>
  <c r="B20" i="7"/>
  <c r="B16" i="7"/>
  <c r="B11" i="7"/>
  <c r="B12" i="7"/>
  <c r="B13" i="7"/>
  <c r="B14" i="7"/>
  <c r="B10" i="7"/>
  <c r="E80" i="5"/>
  <c r="E74" i="5"/>
  <c r="E75" i="5"/>
  <c r="E73" i="5"/>
  <c r="E33" i="4"/>
  <c r="E32" i="4"/>
  <c r="E31" i="4"/>
  <c r="E30" i="4"/>
  <c r="E18" i="5"/>
  <c r="E19" i="5"/>
  <c r="E20" i="5"/>
  <c r="E21" i="5"/>
  <c r="E22" i="5"/>
  <c r="E23" i="5"/>
  <c r="E24" i="5"/>
  <c r="E25" i="5"/>
  <c r="E26" i="5"/>
  <c r="E17" i="5"/>
  <c r="C40" i="7" s="1"/>
  <c r="D40" i="7" s="1"/>
  <c r="E40" i="7" s="1"/>
  <c r="F40" i="7" s="1"/>
  <c r="G40" i="7" s="1"/>
  <c r="H40" i="7" s="1"/>
  <c r="I40" i="7" s="1"/>
  <c r="J40" i="7" s="1"/>
  <c r="K40" i="7" s="1"/>
  <c r="L40" i="7" s="1"/>
  <c r="M40" i="7" s="1"/>
  <c r="N40" i="7" s="1"/>
  <c r="C31" i="7" l="1"/>
  <c r="C56" i="7"/>
  <c r="D56" i="7"/>
  <c r="E83" i="5"/>
  <c r="C59" i="5"/>
  <c r="E6" i="7"/>
  <c r="E56" i="7" s="1"/>
  <c r="F2" i="7"/>
  <c r="E7" i="7"/>
  <c r="E76" i="5"/>
  <c r="E27" i="5"/>
  <c r="C45" i="5"/>
  <c r="E57" i="7" l="1"/>
  <c r="E58" i="7"/>
  <c r="D31" i="7"/>
  <c r="E31" i="7" s="1"/>
  <c r="F31" i="7" s="1"/>
  <c r="G31" i="7" s="1"/>
  <c r="H31" i="7" s="1"/>
  <c r="I31" i="7" s="1"/>
  <c r="J31" i="7" s="1"/>
  <c r="K31" i="7" s="1"/>
  <c r="L31" i="7" s="1"/>
  <c r="M31" i="7" s="1"/>
  <c r="N31" i="7" s="1"/>
  <c r="C55" i="7"/>
  <c r="D55" i="7" s="1"/>
  <c r="E55" i="7" s="1"/>
  <c r="F55" i="7" s="1"/>
  <c r="G55" i="7" s="1"/>
  <c r="H55" i="7" s="1"/>
  <c r="I55" i="7" s="1"/>
  <c r="J55" i="7" s="1"/>
  <c r="K55" i="7" s="1"/>
  <c r="L55" i="7" s="1"/>
  <c r="M55" i="7" s="1"/>
  <c r="N55" i="7" s="1"/>
  <c r="G2" i="7"/>
  <c r="F6" i="7"/>
  <c r="F7" i="7"/>
  <c r="E45" i="5"/>
  <c r="C26" i="4"/>
  <c r="C34" i="4" s="1"/>
  <c r="F57" i="7" l="1"/>
  <c r="F58" i="7"/>
  <c r="F56" i="7"/>
  <c r="H2" i="7"/>
  <c r="G7" i="7"/>
  <c r="G6" i="7"/>
  <c r="E68" i="5"/>
  <c r="C50" i="7" s="1"/>
  <c r="D50" i="7" s="1"/>
  <c r="E50" i="7" s="1"/>
  <c r="F50" i="7" s="1"/>
  <c r="G50" i="7" s="1"/>
  <c r="H50" i="7" s="1"/>
  <c r="I50" i="7" s="1"/>
  <c r="J50" i="7" s="1"/>
  <c r="K50" i="7" s="1"/>
  <c r="L50" i="7" s="1"/>
  <c r="M50" i="7" s="1"/>
  <c r="N50" i="7" s="1"/>
  <c r="E67" i="5"/>
  <c r="C49" i="7" s="1"/>
  <c r="D49" i="7" s="1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E66" i="5"/>
  <c r="C48" i="7" s="1"/>
  <c r="D48" i="7" s="1"/>
  <c r="E48" i="7" s="1"/>
  <c r="F48" i="7" s="1"/>
  <c r="G48" i="7" s="1"/>
  <c r="H48" i="7" s="1"/>
  <c r="I48" i="7" s="1"/>
  <c r="J48" i="7" s="1"/>
  <c r="K48" i="7" s="1"/>
  <c r="L48" i="7" s="1"/>
  <c r="M48" i="7" s="1"/>
  <c r="N48" i="7" s="1"/>
  <c r="E65" i="5"/>
  <c r="C47" i="7" s="1"/>
  <c r="D47" i="7" s="1"/>
  <c r="E47" i="7" s="1"/>
  <c r="F47" i="7" s="1"/>
  <c r="G47" i="7" s="1"/>
  <c r="H47" i="7" s="1"/>
  <c r="I47" i="7" s="1"/>
  <c r="J47" i="7" s="1"/>
  <c r="K47" i="7" s="1"/>
  <c r="L47" i="7" s="1"/>
  <c r="M47" i="7" s="1"/>
  <c r="N47" i="7" s="1"/>
  <c r="E64" i="5"/>
  <c r="C46" i="7" s="1"/>
  <c r="D46" i="7" s="1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E63" i="5"/>
  <c r="C45" i="7" s="1"/>
  <c r="D45" i="7" s="1"/>
  <c r="E45" i="7" s="1"/>
  <c r="F45" i="7" s="1"/>
  <c r="G45" i="7" s="1"/>
  <c r="H45" i="7" s="1"/>
  <c r="I45" i="7" s="1"/>
  <c r="J45" i="7" s="1"/>
  <c r="K45" i="7" s="1"/>
  <c r="L45" i="7" s="1"/>
  <c r="M45" i="7" s="1"/>
  <c r="N45" i="7" s="1"/>
  <c r="E61" i="5"/>
  <c r="C43" i="7" s="1"/>
  <c r="D43" i="7" s="1"/>
  <c r="E43" i="7" s="1"/>
  <c r="F43" i="7" s="1"/>
  <c r="G43" i="7" s="1"/>
  <c r="H43" i="7" s="1"/>
  <c r="I43" i="7" s="1"/>
  <c r="J43" i="7" s="1"/>
  <c r="K43" i="7" s="1"/>
  <c r="L43" i="7" s="1"/>
  <c r="M43" i="7" s="1"/>
  <c r="N43" i="7" s="1"/>
  <c r="E60" i="5"/>
  <c r="C42" i="7" s="1"/>
  <c r="D42" i="7" s="1"/>
  <c r="E42" i="7" s="1"/>
  <c r="F42" i="7" s="1"/>
  <c r="G42" i="7" s="1"/>
  <c r="H42" i="7" s="1"/>
  <c r="I42" i="7" s="1"/>
  <c r="J42" i="7" s="1"/>
  <c r="K42" i="7" s="1"/>
  <c r="L42" i="7" s="1"/>
  <c r="M42" i="7" s="1"/>
  <c r="N42" i="7" s="1"/>
  <c r="E59" i="5"/>
  <c r="C41" i="7" s="1"/>
  <c r="E46" i="5"/>
  <c r="E47" i="5"/>
  <c r="E48" i="5"/>
  <c r="E49" i="5"/>
  <c r="E50" i="5"/>
  <c r="E51" i="5"/>
  <c r="E52" i="5"/>
  <c r="E53" i="5"/>
  <c r="E54" i="5"/>
  <c r="E32" i="5"/>
  <c r="E33" i="5"/>
  <c r="E34" i="5"/>
  <c r="E35" i="5"/>
  <c r="E36" i="5"/>
  <c r="E37" i="5"/>
  <c r="E38" i="5"/>
  <c r="E39" i="5"/>
  <c r="E40" i="5"/>
  <c r="E31" i="5"/>
  <c r="C41" i="5"/>
  <c r="C27" i="5"/>
  <c r="C13" i="5"/>
  <c r="E13" i="5"/>
  <c r="C30" i="7" s="1"/>
  <c r="D30" i="7" s="1"/>
  <c r="G57" i="7" l="1"/>
  <c r="G58" i="7"/>
  <c r="G56" i="7"/>
  <c r="I2" i="7"/>
  <c r="H7" i="7"/>
  <c r="H6" i="7"/>
  <c r="E41" i="5"/>
  <c r="C32" i="7" s="1"/>
  <c r="D32" i="7" s="1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E55" i="5"/>
  <c r="C33" i="7" s="1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D41" i="7"/>
  <c r="E30" i="7"/>
  <c r="E62" i="5"/>
  <c r="C44" i="7" s="1"/>
  <c r="D44" i="7" s="1"/>
  <c r="E44" i="7" s="1"/>
  <c r="F44" i="7" s="1"/>
  <c r="G44" i="7" s="1"/>
  <c r="H44" i="7" s="1"/>
  <c r="I44" i="7" s="1"/>
  <c r="J44" i="7" s="1"/>
  <c r="K44" i="7" s="1"/>
  <c r="L44" i="7" s="1"/>
  <c r="M44" i="7" s="1"/>
  <c r="N44" i="7" s="1"/>
  <c r="H57" i="7" l="1"/>
  <c r="H58" i="7"/>
  <c r="H56" i="7"/>
  <c r="J2" i="7"/>
  <c r="I7" i="7"/>
  <c r="I6" i="7"/>
  <c r="C39" i="7"/>
  <c r="E69" i="5"/>
  <c r="C29" i="7"/>
  <c r="D29" i="7"/>
  <c r="D39" i="7"/>
  <c r="E41" i="7"/>
  <c r="E29" i="7"/>
  <c r="F30" i="7"/>
  <c r="I57" i="7" l="1"/>
  <c r="I58" i="7"/>
  <c r="I56" i="7"/>
  <c r="K2" i="7"/>
  <c r="J7" i="7"/>
  <c r="J6" i="7"/>
  <c r="E39" i="7"/>
  <c r="F41" i="7"/>
  <c r="G30" i="7"/>
  <c r="F29" i="7"/>
  <c r="C17" i="4"/>
  <c r="C16" i="7"/>
  <c r="D16" i="7" s="1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C8" i="4"/>
  <c r="J57" i="7" l="1"/>
  <c r="J58" i="7"/>
  <c r="J56" i="7"/>
  <c r="L2" i="7"/>
  <c r="K7" i="7"/>
  <c r="K6" i="7"/>
  <c r="G41" i="7"/>
  <c r="F39" i="7"/>
  <c r="H30" i="7"/>
  <c r="G29" i="7"/>
  <c r="E8" i="4"/>
  <c r="C9" i="7" s="1"/>
  <c r="E17" i="4"/>
  <c r="C15" i="7" s="1"/>
  <c r="D15" i="7" s="1"/>
  <c r="E15" i="7" s="1"/>
  <c r="F15" i="7" s="1"/>
  <c r="G15" i="7" s="1"/>
  <c r="H15" i="7" s="1"/>
  <c r="I15" i="7" s="1"/>
  <c r="J15" i="7" s="1"/>
  <c r="K15" i="7" s="1"/>
  <c r="L15" i="7" s="1"/>
  <c r="M15" i="7" s="1"/>
  <c r="N15" i="7" s="1"/>
  <c r="E26" i="4"/>
  <c r="C21" i="7" s="1"/>
  <c r="D21" i="7" s="1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K57" i="7" l="1"/>
  <c r="K58" i="7"/>
  <c r="K56" i="7"/>
  <c r="M2" i="7"/>
  <c r="L7" i="7"/>
  <c r="L6" i="7"/>
  <c r="D9" i="7"/>
  <c r="C8" i="7"/>
  <c r="G39" i="7"/>
  <c r="H41" i="7"/>
  <c r="I30" i="7"/>
  <c r="H29" i="7"/>
  <c r="E34" i="4"/>
  <c r="C54" i="7" s="1"/>
  <c r="D54" i="7" s="1"/>
  <c r="E54" i="7" s="1"/>
  <c r="F54" i="7" s="1"/>
  <c r="G54" i="7" s="1"/>
  <c r="H54" i="7" s="1"/>
  <c r="I54" i="7" s="1"/>
  <c r="J54" i="7" s="1"/>
  <c r="K54" i="7" s="1"/>
  <c r="L54" i="7" s="1"/>
  <c r="M54" i="7" s="1"/>
  <c r="N54" i="7" s="1"/>
  <c r="C67" i="7" l="1"/>
  <c r="C35" i="7"/>
  <c r="L58" i="7"/>
  <c r="L57" i="7"/>
  <c r="L56" i="7"/>
  <c r="M6" i="7"/>
  <c r="N2" i="7"/>
  <c r="M7" i="7"/>
  <c r="C37" i="7"/>
  <c r="C65" i="7" s="1"/>
  <c r="E9" i="7"/>
  <c r="D8" i="7"/>
  <c r="I41" i="7"/>
  <c r="H39" i="7"/>
  <c r="J30" i="7"/>
  <c r="I29" i="7"/>
  <c r="D67" i="7" l="1"/>
  <c r="D35" i="7"/>
  <c r="C52" i="7"/>
  <c r="C66" i="7" s="1"/>
  <c r="M57" i="7"/>
  <c r="M58" i="7"/>
  <c r="M56" i="7"/>
  <c r="N6" i="7"/>
  <c r="N7" i="7"/>
  <c r="F9" i="7"/>
  <c r="E8" i="7"/>
  <c r="D37" i="7"/>
  <c r="D65" i="7" s="1"/>
  <c r="J41" i="7"/>
  <c r="I39" i="7"/>
  <c r="K30" i="7"/>
  <c r="J29" i="7"/>
  <c r="E67" i="7" l="1"/>
  <c r="E35" i="7"/>
  <c r="C60" i="7"/>
  <c r="C61" i="7" s="1"/>
  <c r="C63" i="7" s="1"/>
  <c r="D52" i="7"/>
  <c r="D66" i="7" s="1"/>
  <c r="N57" i="7"/>
  <c r="N58" i="7"/>
  <c r="N56" i="7"/>
  <c r="E37" i="7"/>
  <c r="E65" i="7" s="1"/>
  <c r="G9" i="7"/>
  <c r="F8" i="7"/>
  <c r="K41" i="7"/>
  <c r="J39" i="7"/>
  <c r="L30" i="7"/>
  <c r="K29" i="7"/>
  <c r="F35" i="7" l="1"/>
  <c r="F67" i="7"/>
  <c r="D60" i="7"/>
  <c r="D61" i="7" s="1"/>
  <c r="D63" i="7" s="1"/>
  <c r="E52" i="7"/>
  <c r="E66" i="7" s="1"/>
  <c r="F37" i="7"/>
  <c r="F65" i="7" s="1"/>
  <c r="H9" i="7"/>
  <c r="G8" i="7"/>
  <c r="K39" i="7"/>
  <c r="L41" i="7"/>
  <c r="M30" i="7"/>
  <c r="L29" i="7"/>
  <c r="G35" i="7" l="1"/>
  <c r="G67" i="7"/>
  <c r="E60" i="7"/>
  <c r="E61" i="7" s="1"/>
  <c r="F52" i="7"/>
  <c r="F66" i="7" s="1"/>
  <c r="G37" i="7"/>
  <c r="G65" i="7" s="1"/>
  <c r="I9" i="7"/>
  <c r="H8" i="7"/>
  <c r="L39" i="7"/>
  <c r="M41" i="7"/>
  <c r="N30" i="7"/>
  <c r="N29" i="7" s="1"/>
  <c r="M29" i="7"/>
  <c r="H35" i="7" l="1"/>
  <c r="H67" i="7"/>
  <c r="F60" i="7"/>
  <c r="F61" i="7" s="1"/>
  <c r="F63" i="7" s="1"/>
  <c r="E63" i="7"/>
  <c r="G52" i="7"/>
  <c r="G66" i="7" s="1"/>
  <c r="I8" i="7"/>
  <c r="J9" i="7"/>
  <c r="H37" i="7"/>
  <c r="H65" i="7" s="1"/>
  <c r="N41" i="7"/>
  <c r="N39" i="7" s="1"/>
  <c r="M39" i="7"/>
  <c r="I35" i="7" l="1"/>
  <c r="I67" i="7"/>
  <c r="G60" i="7"/>
  <c r="G61" i="7" s="1"/>
  <c r="G63" i="7" s="1"/>
  <c r="H52" i="7"/>
  <c r="H66" i="7" s="1"/>
  <c r="K9" i="7"/>
  <c r="J8" i="7"/>
  <c r="I37" i="7"/>
  <c r="I65" i="7" s="1"/>
  <c r="J35" i="7" l="1"/>
  <c r="J67" i="7"/>
  <c r="H60" i="7"/>
  <c r="H61" i="7" s="1"/>
  <c r="H63" i="7" s="1"/>
  <c r="I52" i="7"/>
  <c r="I66" i="7" s="1"/>
  <c r="J37" i="7"/>
  <c r="J65" i="7" s="1"/>
  <c r="L9" i="7"/>
  <c r="K8" i="7"/>
  <c r="K35" i="7" l="1"/>
  <c r="K67" i="7"/>
  <c r="J52" i="7"/>
  <c r="J66" i="7" s="1"/>
  <c r="I60" i="7"/>
  <c r="K37" i="7"/>
  <c r="K65" i="7" s="1"/>
  <c r="M9" i="7"/>
  <c r="L8" i="7"/>
  <c r="L35" i="7" l="1"/>
  <c r="L67" i="7"/>
  <c r="K52" i="7"/>
  <c r="K66" i="7" s="1"/>
  <c r="I61" i="7"/>
  <c r="I63" i="7" s="1"/>
  <c r="J60" i="7"/>
  <c r="N9" i="7"/>
  <c r="N8" i="7" s="1"/>
  <c r="M8" i="7"/>
  <c r="L37" i="7"/>
  <c r="L65" i="7" s="1"/>
  <c r="M35" i="7" l="1"/>
  <c r="M67" i="7"/>
  <c r="N35" i="7"/>
  <c r="N67" i="7"/>
  <c r="J61" i="7"/>
  <c r="J63" i="7" s="1"/>
  <c r="L52" i="7"/>
  <c r="L66" i="7" s="1"/>
  <c r="K60" i="7"/>
  <c r="N37" i="7"/>
  <c r="N65" i="7" s="1"/>
  <c r="M37" i="7"/>
  <c r="M65" i="7" s="1"/>
  <c r="M52" i="7" l="1"/>
  <c r="M66" i="7" s="1"/>
  <c r="N52" i="7"/>
  <c r="N66" i="7" s="1"/>
  <c r="K61" i="7"/>
  <c r="K63" i="7" s="1"/>
  <c r="L60" i="7"/>
  <c r="L61" i="7" l="1"/>
  <c r="L63" i="7" s="1"/>
  <c r="N60" i="7"/>
  <c r="M60" i="7"/>
  <c r="M61" i="7" l="1"/>
  <c r="M63" i="7" s="1"/>
  <c r="N61" i="7"/>
  <c r="N63" i="7" s="1"/>
</calcChain>
</file>

<file path=xl/sharedStrings.xml><?xml version="1.0" encoding="utf-8"?>
<sst xmlns="http://schemas.openxmlformats.org/spreadsheetml/2006/main" count="168" uniqueCount="126">
  <si>
    <t>Амортизация</t>
  </si>
  <si>
    <t>Оказание услуг</t>
  </si>
  <si>
    <t>Дата начала деятельности</t>
  </si>
  <si>
    <t>Инструкция</t>
  </si>
  <si>
    <t>Шаг 1.</t>
  </si>
  <si>
    <t>Шаг 2.</t>
  </si>
  <si>
    <t>Поля выделенные зеленым цветом НЕ запоняются в ручную</t>
  </si>
  <si>
    <t>Материалы</t>
  </si>
  <si>
    <t>Оплата труда</t>
  </si>
  <si>
    <t>Прочие производственные расходы</t>
  </si>
  <si>
    <t>Указывается стоимость аренды за 1 кв.м. в год</t>
  </si>
  <si>
    <t>Цена за ед, руб.</t>
  </si>
  <si>
    <t>Выручка, руб.</t>
  </si>
  <si>
    <t>ИТОГО</t>
  </si>
  <si>
    <t>Вид/наименование товара</t>
  </si>
  <si>
    <t>Вид/наименование услуг</t>
  </si>
  <si>
    <t>Вид/наименование продукции</t>
  </si>
  <si>
    <t>Расчет показателя доходы для Оказания услуг</t>
  </si>
  <si>
    <t>Расчет показателя Материалы</t>
  </si>
  <si>
    <t>Вид/наименование материала (товара)</t>
  </si>
  <si>
    <t>Расходы, руб.</t>
  </si>
  <si>
    <t>Расчет показателя Оплата труда</t>
  </si>
  <si>
    <t>Должность</t>
  </si>
  <si>
    <t>Количество человек</t>
  </si>
  <si>
    <t>Оклад в месяц, руб.</t>
  </si>
  <si>
    <t>Расчет показателя Амортизация</t>
  </si>
  <si>
    <t>Стоимость основного средства, руб.</t>
  </si>
  <si>
    <t>Расчет показателя Прочие производственные расходы</t>
  </si>
  <si>
    <t>Наименование производственных расходов</t>
  </si>
  <si>
    <t>Физический показатель от которого зависит расход</t>
  </si>
  <si>
    <t>Аренда</t>
  </si>
  <si>
    <t>Коммунальные расходы</t>
  </si>
  <si>
    <t>Транспортные расходы</t>
  </si>
  <si>
    <t>Реклама</t>
  </si>
  <si>
    <t>Прибыль/убыток от продаж</t>
  </si>
  <si>
    <t>% от Доходов</t>
  </si>
  <si>
    <t>Прочие доходы</t>
  </si>
  <si>
    <t>Прочие расходы</t>
  </si>
  <si>
    <t>Чистая прибыль</t>
  </si>
  <si>
    <t>Страховые взносы</t>
  </si>
  <si>
    <t>Объем реализации, шт. в мес</t>
  </si>
  <si>
    <t>Объем потребления (продаж), шт. в мес</t>
  </si>
  <si>
    <t>Срок полезного использования, мес</t>
  </si>
  <si>
    <t>Стоимость в мес, руб.</t>
  </si>
  <si>
    <t>Расчет показателя Прочие расходы</t>
  </si>
  <si>
    <t>Услуги банка</t>
  </si>
  <si>
    <t>Проценты</t>
  </si>
  <si>
    <t>Расчет показателя Прочие доходы</t>
  </si>
  <si>
    <t>Вид дохода</t>
  </si>
  <si>
    <t>Расчет показателя Проценты по кредитам/займам</t>
  </si>
  <si>
    <t>Кредит 1</t>
  </si>
  <si>
    <t>Кредит 2</t>
  </si>
  <si>
    <t>Сумма займа/кредита</t>
  </si>
  <si>
    <t>Процентная ставка, в годовых %</t>
  </si>
  <si>
    <t>Вид расхода</t>
  </si>
  <si>
    <t>Для деления расходов на управленческие и производственные необходимо указать У или П напротив каждой должности</t>
  </si>
  <si>
    <t>У</t>
  </si>
  <si>
    <t>П</t>
  </si>
  <si>
    <t>Тип расхода управленческий/производственный</t>
  </si>
  <si>
    <t>Физический показатель от которого зависит доход</t>
  </si>
  <si>
    <t>Наименование основного средства/нематериального актива</t>
  </si>
  <si>
    <t>Наименование крдита/займа</t>
  </si>
  <si>
    <t>Дата получения</t>
  </si>
  <si>
    <t>Расчет показателя доходы для Торговли</t>
  </si>
  <si>
    <t>Расчет показателя доходы для ИТ/Производства</t>
  </si>
  <si>
    <t>Торговля</t>
  </si>
  <si>
    <t>ИТ/Производство</t>
  </si>
  <si>
    <t>Выручка</t>
  </si>
  <si>
    <t>Расчет показателя Коммерческие/Управленческие расходы</t>
  </si>
  <si>
    <t>Коммерческие/Управленческие расходы</t>
  </si>
  <si>
    <t>Темп роста выручки</t>
  </si>
  <si>
    <t>Темп роста расходов</t>
  </si>
  <si>
    <t>Себестоимость</t>
  </si>
  <si>
    <t>Валовая прибыль/убыток</t>
  </si>
  <si>
    <t>Прибыль/убыток до налогообложения</t>
  </si>
  <si>
    <t>Налог</t>
  </si>
  <si>
    <t>Выбрать ставку налога</t>
  </si>
  <si>
    <t>Выбрать систему налогообложения</t>
  </si>
  <si>
    <t>ОСНО</t>
  </si>
  <si>
    <t>УСН</t>
  </si>
  <si>
    <t>Наименование компании</t>
  </si>
  <si>
    <t>в том числе проценты по кредиту 1</t>
  </si>
  <si>
    <t>в том числе проценты по кредиту 2</t>
  </si>
  <si>
    <t>в том числе проценты по кредиту 3</t>
  </si>
  <si>
    <t>Займ 1</t>
  </si>
  <si>
    <t>Работаем на вкладке "Доходы"</t>
  </si>
  <si>
    <t>Работаем на вкладке "Расходы"</t>
  </si>
  <si>
    <t>Шаг 3.</t>
  </si>
  <si>
    <t>Расчитывается автоамтически исходя из типа персонала</t>
  </si>
  <si>
    <t>Таблица Расчет показателя Материалы</t>
  </si>
  <si>
    <t>Таблица Расчет показателя Оплата труда</t>
  </si>
  <si>
    <t>Таблица Расчет показателя Амортизация</t>
  </si>
  <si>
    <t>Таблица Расчет показателя Прочие производственные расходы</t>
  </si>
  <si>
    <t>Таблица Расчет показателя Коммерческие/Управленческие расходы</t>
  </si>
  <si>
    <t>Таблица Расчет показателя Прочие расходы</t>
  </si>
  <si>
    <t>Таблица Расчет показателя Проценты по кредитам/займам</t>
  </si>
  <si>
    <t>Шаг 4.</t>
  </si>
  <si>
    <t>Шаг 5.</t>
  </si>
  <si>
    <t>Шаг 6.</t>
  </si>
  <si>
    <t>Добавьте наименование основного средства/нематериального актива, его стоимость и срок полезного использования в месяцах</t>
  </si>
  <si>
    <t>Введите наименование дохода в колонке вид/наименование товара, объем реализации и цену за ед</t>
  </si>
  <si>
    <t>Введите наименование прочего дохода в колонке физический показатель от которого зависит доход либо введите абсолютное значение в колонке стоимость</t>
  </si>
  <si>
    <t>Введите наименование расхода в колонке вид/наименование материала (товара), объем потребления (продаж) и цену за ед</t>
  </si>
  <si>
    <t>Введите наименование должностей, оклад и количество человек на данной должности</t>
  </si>
  <si>
    <t>Добавьте тип расходя управленческий/производственный для каждой должности, проставив букву У (управленческий) или П (производственный)</t>
  </si>
  <si>
    <t>Шаг 7.</t>
  </si>
  <si>
    <t>Введите наименование прочих производственных расходов в колонке физический показатель от которого зависит доход либо введите абсолютное значение в колонке стоимость</t>
  </si>
  <si>
    <t>Шаг 8.</t>
  </si>
  <si>
    <t>Заполняется анлогично Шагу 7</t>
  </si>
  <si>
    <t>Шаг 9.</t>
  </si>
  <si>
    <t>Введите наименование прочих расходов и введите абсолютное значение в колонке стоимость</t>
  </si>
  <si>
    <t>Шаг 10.</t>
  </si>
  <si>
    <t>Если у вас есть кредиты и займы полученные ранее даты начала деятельности введенной на листе P&amp;L, то введите дату 01.01.2024.
Если вы планируете привлечь заемные средства в течении года, то введите любую дату месяца, когда планируете получить заимствования</t>
  </si>
  <si>
    <t>Работаем на вкладке " P&amp;L"</t>
  </si>
  <si>
    <t>ООО "Ромашка"</t>
  </si>
  <si>
    <t>Введите наименование компании, Дату начала деятельности</t>
  </si>
  <si>
    <t>Шаг 11.</t>
  </si>
  <si>
    <t>Шаг 12.</t>
  </si>
  <si>
    <t>Выберите из выпадающего списка систему налогообложения и  ставку налога</t>
  </si>
  <si>
    <t>Шаг 13.</t>
  </si>
  <si>
    <t>Введите темп роста выручки и темп роста расходов в зависимости от ваших ожиданий роста доходов и расходов, сезонности бизнеса и прочих ожиданий.
Рекомендуем как минимум корректировать рост выручки и расходов на уровень инфляции</t>
  </si>
  <si>
    <t>Рентабельность продаж</t>
  </si>
  <si>
    <t>Рентабельность валовой прибыли</t>
  </si>
  <si>
    <t>Точка безубыточности</t>
  </si>
  <si>
    <t>Внимание, ячейки, выделенные зеленым цветом, защищены от редактирования, но у вас есть созможность скрывать строки и столбцы для наглядного отображения данных</t>
  </si>
  <si>
    <t>Срок на короый выдан кредит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</si>
</sst>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 * #,##0.00_ ;_ * \-#,##0.00_ ;_ * &quot;-&quot;??_ ;_ @_ "/>
    <numFmt numFmtId="166" formatCode="_-* #,##0\ _₽_-;\-* #,##0\ _₽_-;_-* &quot;-&quot;?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9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i/>
      <sz val="9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6" fillId="0" borderId="0" xfId="0" applyFont="1"/>
    <xf numFmtId="0" fontId="0" fillId="3" borderId="0" xfId="0" applyFill="1"/>
    <xf numFmtId="0" fontId="9" fillId="0" borderId="0" xfId="0" applyFont="1"/>
    <xf numFmtId="0" fontId="10" fillId="0" borderId="0" xfId="0" applyFont="1"/>
    <xf numFmtId="0" fontId="1" fillId="4" borderId="0" xfId="0" applyFont="1" applyFill="1"/>
    <xf numFmtId="0" fontId="0" fillId="2" borderId="0" xfId="0" applyFill="1" applyAlignment="1">
      <alignment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9" fontId="13" fillId="0" borderId="0" xfId="0" applyNumberFormat="1" applyFont="1" applyProtection="1">
      <protection locked="0"/>
    </xf>
    <xf numFmtId="14" fontId="2" fillId="2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9" fontId="2" fillId="2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9" fontId="7" fillId="2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9" fontId="7" fillId="0" borderId="0" xfId="0" applyNumberFormat="1" applyFont="1" applyProtection="1">
      <protection locked="0"/>
    </xf>
    <xf numFmtId="0" fontId="10" fillId="3" borderId="0" xfId="0" applyFont="1" applyFill="1"/>
    <xf numFmtId="3" fontId="10" fillId="3" borderId="0" xfId="0" applyNumberFormat="1" applyFont="1" applyFill="1"/>
    <xf numFmtId="0" fontId="7" fillId="4" borderId="0" xfId="0" applyFont="1" applyFill="1"/>
    <xf numFmtId="3" fontId="7" fillId="4" borderId="0" xfId="0" applyNumberFormat="1" applyFont="1" applyFill="1"/>
    <xf numFmtId="0" fontId="7" fillId="4" borderId="0" xfId="0" applyFont="1" applyFill="1" applyAlignment="1">
      <alignment horizontal="left" indent="3"/>
    </xf>
    <xf numFmtId="0" fontId="12" fillId="4" borderId="0" xfId="0" applyFont="1" applyFill="1"/>
    <xf numFmtId="3" fontId="12" fillId="4" borderId="0" xfId="0" applyNumberFormat="1" applyFont="1" applyFill="1"/>
    <xf numFmtId="0" fontId="7" fillId="0" borderId="2" xfId="0" applyFont="1" applyBorder="1"/>
    <xf numFmtId="9" fontId="7" fillId="0" borderId="2" xfId="0" applyNumberFormat="1" applyFont="1" applyBorder="1"/>
    <xf numFmtId="0" fontId="7" fillId="0" borderId="0" xfId="0" applyFont="1"/>
    <xf numFmtId="9" fontId="0" fillId="0" borderId="0" xfId="0" applyNumberFormat="1"/>
    <xf numFmtId="0" fontId="12" fillId="4" borderId="0" xfId="0" applyFont="1" applyFill="1" applyAlignment="1">
      <alignment horizontal="left" indent="3"/>
    </xf>
    <xf numFmtId="3" fontId="0" fillId="0" borderId="0" xfId="0" applyNumberFormat="1"/>
    <xf numFmtId="0" fontId="3" fillId="3" borderId="0" xfId="0" applyFont="1" applyFill="1"/>
    <xf numFmtId="3" fontId="3" fillId="3" borderId="0" xfId="0" applyNumberFormat="1" applyFont="1" applyFill="1"/>
    <xf numFmtId="1" fontId="3" fillId="3" borderId="0" xfId="0" applyNumberFormat="1" applyFont="1" applyFill="1"/>
    <xf numFmtId="0" fontId="7" fillId="0" borderId="0" xfId="0" applyFont="1" applyAlignment="1">
      <alignment horizontal="left" indent="3"/>
    </xf>
    <xf numFmtId="3" fontId="7" fillId="0" borderId="0" xfId="0" applyNumberFormat="1" applyFont="1"/>
    <xf numFmtId="0" fontId="10" fillId="5" borderId="0" xfId="0" applyFont="1" applyFill="1"/>
    <xf numFmtId="9" fontId="7" fillId="5" borderId="0" xfId="0" applyNumberFormat="1" applyFont="1" applyFill="1"/>
    <xf numFmtId="3" fontId="7" fillId="5" borderId="0" xfId="0" applyNumberFormat="1" applyFont="1" applyFill="1"/>
    <xf numFmtId="14" fontId="13" fillId="0" borderId="0" xfId="0" applyNumberFormat="1" applyFont="1"/>
    <xf numFmtId="0" fontId="13" fillId="0" borderId="0" xfId="0" applyFont="1"/>
    <xf numFmtId="9" fontId="13" fillId="0" borderId="0" xfId="0" applyNumberFormat="1" applyFont="1"/>
    <xf numFmtId="0" fontId="14" fillId="0" borderId="0" xfId="0" applyFont="1"/>
    <xf numFmtId="0" fontId="0" fillId="3" borderId="0" xfId="0" applyFill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Protection="1">
      <protection locked="0"/>
    </xf>
    <xf numFmtId="166" fontId="7" fillId="2" borderId="1" xfId="3" applyNumberFormat="1" applyFont="1" applyFill="1" applyBorder="1" applyProtection="1">
      <protection locked="0"/>
    </xf>
    <xf numFmtId="166" fontId="7" fillId="0" borderId="0" xfId="0" applyNumberFormat="1" applyFont="1" applyProtection="1">
      <protection locked="0"/>
    </xf>
    <xf numFmtId="0" fontId="10" fillId="0" borderId="1" xfId="0" applyFont="1" applyBorder="1" applyProtection="1">
      <protection locked="0"/>
    </xf>
    <xf numFmtId="166" fontId="3" fillId="0" borderId="1" xfId="3" applyNumberFormat="1" applyFont="1" applyBorder="1" applyProtection="1">
      <protection locked="0"/>
    </xf>
    <xf numFmtId="166" fontId="15" fillId="0" borderId="1" xfId="0" applyNumberFormat="1" applyFont="1" applyBorder="1" applyProtection="1">
      <protection locked="0"/>
    </xf>
    <xf numFmtId="0" fontId="15" fillId="0" borderId="1" xfId="0" applyFont="1" applyBorder="1" applyProtection="1">
      <protection locked="0"/>
    </xf>
    <xf numFmtId="3" fontId="7" fillId="4" borderId="1" xfId="0" applyNumberFormat="1" applyFont="1" applyFill="1" applyBorder="1"/>
    <xf numFmtId="166" fontId="15" fillId="0" borderId="1" xfId="3" applyNumberFormat="1" applyFon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0" fontId="6" fillId="0" borderId="0" xfId="0" applyFont="1" applyProtection="1">
      <protection locked="0"/>
    </xf>
    <xf numFmtId="4" fontId="7" fillId="4" borderId="1" xfId="0" applyNumberFormat="1" applyFont="1" applyFill="1" applyBorder="1"/>
    <xf numFmtId="0" fontId="0" fillId="6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</cellXfs>
  <cellStyles count="4">
    <cellStyle name="Comma_Business Plan" xfId="2" xr:uid="{00000000-0005-0000-0000-000000000000}"/>
    <cellStyle name="Normal 3" xfId="1" xr:uid="{00000000-0005-0000-0000-000001000000}"/>
    <cellStyle name="Обычный" xfId="0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v809/Downloads/&#1041;&#1080;&#1079;&#1085;&#1077;&#1089;%20&#1087;&#1083;&#1072;&#1085;%20&#1086;&#1090;&#1082;&#1088;&#1099;&#1090;&#1080;&#1103;%20&#1085;&#1086;&#1074;&#1086;&#1081;%20&#1082;&#1083;&#1080;&#1085;&#1080;&#1082;&#1080;%20278%20&#1084;&#1077;&#1090;&#1088;&#1086;&#1074;_&#1057;&#1055;&#1041;_&#1087;&#1088;&#1086;&#1077;&#1082;&#1090;%20&#1040;&#1083;&#1077;&#1082;&#1089;_19.12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пущения"/>
      <sheetName val="Пациенты"/>
      <sheetName val="Выручка"/>
      <sheetName val="Инвестиции"/>
      <sheetName val="Арендные ставки"/>
      <sheetName val="ФОТ"/>
      <sheetName val="Помещение"/>
      <sheetName val="P&amp;L"/>
      <sheetName val="Годовой P&amp;L"/>
      <sheetName val="Выручка и EBITDA"/>
      <sheetName val="Exit"/>
      <sheetName val="CF"/>
      <sheetName val="Годовой CF"/>
      <sheetName val="Total CF"/>
      <sheetName val="Анализ чувствительности"/>
      <sheetName val="Затраты на УК"/>
    </sheetNames>
    <sheetDataSet>
      <sheetData sheetId="0">
        <row r="5">
          <cell r="C5">
            <v>45444</v>
          </cell>
        </row>
        <row r="79">
          <cell r="C79">
            <v>35000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7"/>
  <sheetViews>
    <sheetView tabSelected="1" workbookViewId="0">
      <selection activeCell="D9" sqref="D9"/>
    </sheetView>
  </sheetViews>
  <sheetFormatPr defaultRowHeight="14.4" x14ac:dyDescent="0.3"/>
  <cols>
    <col min="2" max="2" width="12.77734375" customWidth="1"/>
    <col min="3" max="3" width="107.6640625" customWidth="1"/>
    <col min="4" max="4" width="12.21875" customWidth="1"/>
    <col min="5" max="5" width="10.44140625" customWidth="1"/>
  </cols>
  <sheetData>
    <row r="2" spans="2:5" ht="21" x14ac:dyDescent="0.3">
      <c r="C2" s="64" t="s">
        <v>3</v>
      </c>
    </row>
    <row r="3" spans="2:5" ht="12.6" customHeight="1" x14ac:dyDescent="0.4">
      <c r="B3" s="4"/>
      <c r="C3" s="3" t="s">
        <v>6</v>
      </c>
    </row>
    <row r="4" spans="2:5" ht="16.2" customHeight="1" x14ac:dyDescent="0.4">
      <c r="B4" s="4"/>
      <c r="C4" s="6" t="s">
        <v>6</v>
      </c>
    </row>
    <row r="5" spans="2:5" ht="45" customHeight="1" x14ac:dyDescent="0.4">
      <c r="B5" s="4"/>
      <c r="C5" s="65" t="s">
        <v>124</v>
      </c>
    </row>
    <row r="6" spans="2:5" ht="14.4" customHeight="1" x14ac:dyDescent="0.4">
      <c r="B6" s="4"/>
      <c r="C6" s="65"/>
    </row>
    <row r="7" spans="2:5" ht="21" x14ac:dyDescent="0.4">
      <c r="B7" s="4"/>
      <c r="C7" s="5" t="s">
        <v>85</v>
      </c>
    </row>
    <row r="8" spans="2:5" ht="40.200000000000003" customHeight="1" x14ac:dyDescent="0.3">
      <c r="B8" s="1" t="s">
        <v>4</v>
      </c>
      <c r="C8" s="7" t="s">
        <v>100</v>
      </c>
      <c r="E8" s="2"/>
    </row>
    <row r="9" spans="2:5" ht="45.6" customHeight="1" x14ac:dyDescent="0.3">
      <c r="B9" s="1" t="s">
        <v>5</v>
      </c>
      <c r="C9" s="7" t="s">
        <v>101</v>
      </c>
      <c r="E9" s="2"/>
    </row>
    <row r="10" spans="2:5" ht="27.6" customHeight="1" x14ac:dyDescent="0.3">
      <c r="B10" s="1"/>
      <c r="C10" s="5" t="s">
        <v>86</v>
      </c>
      <c r="E10" s="2"/>
    </row>
    <row r="11" spans="2:5" ht="13.8" customHeight="1" x14ac:dyDescent="0.3">
      <c r="B11" s="1"/>
      <c r="C11" s="2" t="s">
        <v>89</v>
      </c>
      <c r="E11" s="2"/>
    </row>
    <row r="12" spans="2:5" ht="33.6" customHeight="1" x14ac:dyDescent="0.3">
      <c r="B12" s="1" t="s">
        <v>87</v>
      </c>
      <c r="C12" s="7" t="s">
        <v>102</v>
      </c>
      <c r="E12" s="2"/>
    </row>
    <row r="13" spans="2:5" x14ac:dyDescent="0.3">
      <c r="B13" s="1"/>
      <c r="C13" s="2" t="s">
        <v>90</v>
      </c>
    </row>
    <row r="14" spans="2:5" x14ac:dyDescent="0.3">
      <c r="B14" s="1" t="s">
        <v>96</v>
      </c>
      <c r="C14" s="7" t="s">
        <v>103</v>
      </c>
    </row>
    <row r="15" spans="2:5" ht="28.8" x14ac:dyDescent="0.3">
      <c r="B15" s="1" t="s">
        <v>97</v>
      </c>
      <c r="C15" s="7" t="s">
        <v>104</v>
      </c>
      <c r="E15" s="2"/>
    </row>
    <row r="16" spans="2:5" x14ac:dyDescent="0.3">
      <c r="B16" s="1"/>
      <c r="C16" s="2" t="s">
        <v>91</v>
      </c>
    </row>
    <row r="17" spans="2:3" ht="33" customHeight="1" x14ac:dyDescent="0.3">
      <c r="B17" s="1" t="s">
        <v>98</v>
      </c>
      <c r="C17" s="7" t="s">
        <v>99</v>
      </c>
    </row>
    <row r="18" spans="2:3" x14ac:dyDescent="0.3">
      <c r="B18" s="1"/>
      <c r="C18" s="2" t="s">
        <v>92</v>
      </c>
    </row>
    <row r="19" spans="2:3" ht="28.8" x14ac:dyDescent="0.3">
      <c r="B19" s="1" t="s">
        <v>105</v>
      </c>
      <c r="C19" s="7" t="s">
        <v>106</v>
      </c>
    </row>
    <row r="20" spans="2:3" x14ac:dyDescent="0.3">
      <c r="B20" s="1"/>
      <c r="C20" s="2" t="s">
        <v>93</v>
      </c>
    </row>
    <row r="21" spans="2:3" x14ac:dyDescent="0.3">
      <c r="B21" s="1" t="s">
        <v>107</v>
      </c>
      <c r="C21" s="7" t="s">
        <v>108</v>
      </c>
    </row>
    <row r="22" spans="2:3" x14ac:dyDescent="0.3">
      <c r="C22" s="2" t="s">
        <v>94</v>
      </c>
    </row>
    <row r="23" spans="2:3" x14ac:dyDescent="0.3">
      <c r="B23" s="1" t="s">
        <v>109</v>
      </c>
      <c r="C23" s="7" t="s">
        <v>110</v>
      </c>
    </row>
    <row r="24" spans="2:3" x14ac:dyDescent="0.3">
      <c r="C24" s="2" t="s">
        <v>95</v>
      </c>
    </row>
    <row r="25" spans="2:3" ht="75.599999999999994" customHeight="1" x14ac:dyDescent="0.3">
      <c r="B25" s="1" t="s">
        <v>111</v>
      </c>
      <c r="C25" s="7" t="s">
        <v>112</v>
      </c>
    </row>
    <row r="26" spans="2:3" ht="26.4" customHeight="1" x14ac:dyDescent="0.3">
      <c r="C26" s="5" t="s">
        <v>113</v>
      </c>
    </row>
    <row r="27" spans="2:3" x14ac:dyDescent="0.3">
      <c r="B27" s="1" t="s">
        <v>116</v>
      </c>
      <c r="C27" s="7" t="s">
        <v>115</v>
      </c>
    </row>
    <row r="28" spans="2:3" x14ac:dyDescent="0.3">
      <c r="B28" s="1" t="s">
        <v>117</v>
      </c>
      <c r="C28" s="7" t="s">
        <v>118</v>
      </c>
    </row>
    <row r="29" spans="2:3" ht="43.2" x14ac:dyDescent="0.3">
      <c r="B29" s="1" t="s">
        <v>119</v>
      </c>
      <c r="C29" s="7" t="s">
        <v>120</v>
      </c>
    </row>
    <row r="30" spans="2:3" x14ac:dyDescent="0.3">
      <c r="C30" s="5"/>
    </row>
    <row r="31" spans="2:3" x14ac:dyDescent="0.3">
      <c r="C31" s="2"/>
    </row>
    <row r="32" spans="2:3" x14ac:dyDescent="0.3">
      <c r="C32" s="2"/>
    </row>
    <row r="33" spans="3:3" x14ac:dyDescent="0.3">
      <c r="C33" s="2"/>
    </row>
    <row r="34" spans="3:3" x14ac:dyDescent="0.3">
      <c r="C34" s="2"/>
    </row>
    <row r="35" spans="3:3" x14ac:dyDescent="0.3">
      <c r="C35" s="2"/>
    </row>
    <row r="36" spans="3:3" x14ac:dyDescent="0.3">
      <c r="C36" s="2"/>
    </row>
    <row r="37" spans="3:3" x14ac:dyDescent="0.3">
      <c r="C37" s="2"/>
    </row>
  </sheetData>
  <sheetProtection algorithmName="SHA-512" hashValue="5bV69GKaUSV8zLBaBQcCXMDMp+cPAjcLbYq9nmCb2j0F+ORo5o8R2hxN4kvdbdcr4SjV5aZy8b1A79T55i0mow==" saltValue="/RLWtDjr82spVWAv39G3+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4"/>
  <sheetViews>
    <sheetView workbookViewId="0">
      <selection activeCell="B12" sqref="B12"/>
    </sheetView>
  </sheetViews>
  <sheetFormatPr defaultRowHeight="14.4" outlineLevelRow="2" x14ac:dyDescent="0.3"/>
  <cols>
    <col min="1" max="1" width="8.88671875" style="9"/>
    <col min="2" max="2" width="22.109375" style="9" customWidth="1"/>
    <col min="3" max="3" width="24.6640625" style="9" customWidth="1"/>
    <col min="4" max="4" width="16.88671875" style="9" bestFit="1" customWidth="1"/>
    <col min="5" max="5" width="16.33203125" style="9" customWidth="1"/>
    <col min="6" max="16384" width="8.88671875" style="9"/>
  </cols>
  <sheetData>
    <row r="1" spans="2:6" x14ac:dyDescent="0.3">
      <c r="B1" s="16" t="s">
        <v>63</v>
      </c>
      <c r="C1" s="46"/>
      <c r="D1" s="46"/>
      <c r="E1" s="46"/>
    </row>
    <row r="2" spans="2:6" ht="28.8" x14ac:dyDescent="0.3">
      <c r="B2" s="47" t="s">
        <v>14</v>
      </c>
      <c r="C2" s="47" t="s">
        <v>40</v>
      </c>
      <c r="D2" s="47" t="s">
        <v>11</v>
      </c>
      <c r="E2" s="47" t="s">
        <v>12</v>
      </c>
    </row>
    <row r="3" spans="2:6" outlineLevel="1" x14ac:dyDescent="0.3">
      <c r="B3" s="48"/>
      <c r="C3" s="49"/>
      <c r="D3" s="49"/>
      <c r="E3" s="55">
        <f t="shared" ref="E3:E7" si="0">IF(C3*D3,C3*D3,D3)</f>
        <v>0</v>
      </c>
      <c r="F3" s="50"/>
    </row>
    <row r="4" spans="2:6" outlineLevel="1" x14ac:dyDescent="0.3">
      <c r="B4" s="48"/>
      <c r="C4" s="49"/>
      <c r="D4" s="49"/>
      <c r="E4" s="55">
        <f t="shared" si="0"/>
        <v>0</v>
      </c>
      <c r="F4" s="50"/>
    </row>
    <row r="5" spans="2:6" outlineLevel="1" x14ac:dyDescent="0.3">
      <c r="B5" s="48"/>
      <c r="C5" s="49"/>
      <c r="D5" s="49"/>
      <c r="E5" s="55">
        <f t="shared" si="0"/>
        <v>0</v>
      </c>
      <c r="F5" s="50"/>
    </row>
    <row r="6" spans="2:6" outlineLevel="1" x14ac:dyDescent="0.3">
      <c r="B6" s="48"/>
      <c r="C6" s="49"/>
      <c r="D6" s="49"/>
      <c r="E6" s="55">
        <f t="shared" si="0"/>
        <v>0</v>
      </c>
      <c r="F6" s="50"/>
    </row>
    <row r="7" spans="2:6" outlineLevel="1" x14ac:dyDescent="0.3">
      <c r="B7" s="48"/>
      <c r="C7" s="49"/>
      <c r="D7" s="49"/>
      <c r="E7" s="55">
        <f t="shared" si="0"/>
        <v>0</v>
      </c>
      <c r="F7" s="50"/>
    </row>
    <row r="8" spans="2:6" x14ac:dyDescent="0.3">
      <c r="B8" s="51" t="s">
        <v>13</v>
      </c>
      <c r="C8" s="52">
        <f>SUM(C3:C7)</f>
        <v>0</v>
      </c>
      <c r="D8" s="53" t="s">
        <v>65</v>
      </c>
      <c r="E8" s="55">
        <f>ROUND(SUM(E3:E7),0)</f>
        <v>0</v>
      </c>
    </row>
    <row r="10" spans="2:6" x14ac:dyDescent="0.3">
      <c r="B10" s="16" t="s">
        <v>17</v>
      </c>
      <c r="C10" s="46"/>
      <c r="D10" s="46"/>
      <c r="E10" s="46"/>
    </row>
    <row r="11" spans="2:6" ht="28.8" x14ac:dyDescent="0.3">
      <c r="B11" s="47" t="s">
        <v>15</v>
      </c>
      <c r="C11" s="47" t="s">
        <v>40</v>
      </c>
      <c r="D11" s="47" t="s">
        <v>11</v>
      </c>
      <c r="E11" s="47" t="s">
        <v>12</v>
      </c>
    </row>
    <row r="12" spans="2:6" outlineLevel="1" x14ac:dyDescent="0.3">
      <c r="B12" s="48"/>
      <c r="C12" s="49"/>
      <c r="D12" s="49"/>
      <c r="E12" s="55">
        <f>IF(C12*D12,C12*D12,D12)</f>
        <v>0</v>
      </c>
    </row>
    <row r="13" spans="2:6" outlineLevel="1" x14ac:dyDescent="0.3">
      <c r="B13" s="48"/>
      <c r="C13" s="49"/>
      <c r="D13" s="49"/>
      <c r="E13" s="55">
        <f t="shared" ref="E13:E16" si="1">IF(C13*D13,C13*D13,D13)</f>
        <v>0</v>
      </c>
    </row>
    <row r="14" spans="2:6" outlineLevel="1" x14ac:dyDescent="0.3">
      <c r="B14" s="48"/>
      <c r="C14" s="49"/>
      <c r="D14" s="49"/>
      <c r="E14" s="55">
        <f t="shared" si="1"/>
        <v>0</v>
      </c>
    </row>
    <row r="15" spans="2:6" outlineLevel="1" x14ac:dyDescent="0.3">
      <c r="B15" s="48"/>
      <c r="C15" s="49"/>
      <c r="D15" s="49"/>
      <c r="E15" s="55">
        <f t="shared" si="1"/>
        <v>0</v>
      </c>
    </row>
    <row r="16" spans="2:6" outlineLevel="1" x14ac:dyDescent="0.3">
      <c r="B16" s="48"/>
      <c r="C16" s="49"/>
      <c r="D16" s="49"/>
      <c r="E16" s="55">
        <f t="shared" si="1"/>
        <v>0</v>
      </c>
    </row>
    <row r="17" spans="2:5" x14ac:dyDescent="0.3">
      <c r="B17" s="51" t="s">
        <v>13</v>
      </c>
      <c r="C17" s="52">
        <f>SUM(C12:C16)</f>
        <v>0</v>
      </c>
      <c r="D17" s="54" t="s">
        <v>1</v>
      </c>
      <c r="E17" s="55">
        <f>ROUND(SUM(E12:E16),0)</f>
        <v>0</v>
      </c>
    </row>
    <row r="19" spans="2:5" x14ac:dyDescent="0.3">
      <c r="B19" s="16" t="s">
        <v>64</v>
      </c>
      <c r="C19" s="46"/>
      <c r="D19" s="46"/>
      <c r="E19" s="46"/>
    </row>
    <row r="20" spans="2:5" ht="28.8" x14ac:dyDescent="0.3">
      <c r="B20" s="47" t="s">
        <v>16</v>
      </c>
      <c r="C20" s="47" t="s">
        <v>40</v>
      </c>
      <c r="D20" s="47" t="s">
        <v>11</v>
      </c>
      <c r="E20" s="47" t="s">
        <v>12</v>
      </c>
    </row>
    <row r="21" spans="2:5" outlineLevel="1" x14ac:dyDescent="0.3">
      <c r="B21" s="48"/>
      <c r="C21" s="49"/>
      <c r="D21" s="49"/>
      <c r="E21" s="55">
        <f t="shared" ref="E21:E25" si="2">IF(C21*D21,C21*D21,D21)</f>
        <v>0</v>
      </c>
    </row>
    <row r="22" spans="2:5" outlineLevel="1" x14ac:dyDescent="0.3">
      <c r="B22" s="48"/>
      <c r="C22" s="49"/>
      <c r="D22" s="49"/>
      <c r="E22" s="55">
        <f t="shared" si="2"/>
        <v>0</v>
      </c>
    </row>
    <row r="23" spans="2:5" outlineLevel="1" x14ac:dyDescent="0.3">
      <c r="B23" s="48"/>
      <c r="C23" s="49"/>
      <c r="D23" s="49"/>
      <c r="E23" s="55">
        <f t="shared" si="2"/>
        <v>0</v>
      </c>
    </row>
    <row r="24" spans="2:5" outlineLevel="1" x14ac:dyDescent="0.3">
      <c r="B24" s="48"/>
      <c r="C24" s="49"/>
      <c r="D24" s="49"/>
      <c r="E24" s="55">
        <f t="shared" si="2"/>
        <v>0</v>
      </c>
    </row>
    <row r="25" spans="2:5" outlineLevel="1" x14ac:dyDescent="0.3">
      <c r="B25" s="48"/>
      <c r="C25" s="49"/>
      <c r="D25" s="49"/>
      <c r="E25" s="55">
        <f t="shared" si="2"/>
        <v>0</v>
      </c>
    </row>
    <row r="26" spans="2:5" x14ac:dyDescent="0.3">
      <c r="B26" s="51" t="s">
        <v>13</v>
      </c>
      <c r="C26" s="52">
        <f>SUM(C21:C25)</f>
        <v>0</v>
      </c>
      <c r="D26" s="54" t="s">
        <v>66</v>
      </c>
      <c r="E26" s="55">
        <f>ROUND(SUM(E21:E25),0)</f>
        <v>0</v>
      </c>
    </row>
    <row r="28" spans="2:5" x14ac:dyDescent="0.3">
      <c r="B28" s="16" t="s">
        <v>47</v>
      </c>
      <c r="C28" s="46"/>
      <c r="D28" s="46"/>
      <c r="E28" s="46"/>
    </row>
    <row r="29" spans="2:5" ht="28.8" x14ac:dyDescent="0.3">
      <c r="B29" s="47" t="s">
        <v>48</v>
      </c>
      <c r="C29" s="47" t="s">
        <v>59</v>
      </c>
      <c r="D29" s="47" t="s">
        <v>43</v>
      </c>
      <c r="E29" s="47" t="s">
        <v>20</v>
      </c>
    </row>
    <row r="30" spans="2:5" outlineLevel="2" x14ac:dyDescent="0.3">
      <c r="B30" s="48" t="s">
        <v>46</v>
      </c>
      <c r="C30" s="49"/>
      <c r="D30" s="49"/>
      <c r="E30" s="55">
        <f>IF(C30*D30,C30*D30,D30)</f>
        <v>0</v>
      </c>
    </row>
    <row r="31" spans="2:5" outlineLevel="2" x14ac:dyDescent="0.3">
      <c r="B31" s="48" t="s">
        <v>36</v>
      </c>
      <c r="C31" s="49"/>
      <c r="D31" s="49"/>
      <c r="E31" s="55">
        <f t="shared" ref="E31:E32" si="3">IF(C31*D31,C31*D31,D31)</f>
        <v>0</v>
      </c>
    </row>
    <row r="32" spans="2:5" outlineLevel="2" x14ac:dyDescent="0.3">
      <c r="B32" s="48"/>
      <c r="C32" s="49"/>
      <c r="D32" s="49"/>
      <c r="E32" s="55">
        <f t="shared" si="3"/>
        <v>0</v>
      </c>
    </row>
    <row r="33" spans="2:5" outlineLevel="2" x14ac:dyDescent="0.3">
      <c r="B33" s="48"/>
      <c r="C33" s="49"/>
      <c r="D33" s="49"/>
      <c r="E33" s="55">
        <f>IF(C33*D33,C33*D33,D33)</f>
        <v>0</v>
      </c>
    </row>
    <row r="34" spans="2:5" x14ac:dyDescent="0.3">
      <c r="B34" s="51" t="s">
        <v>13</v>
      </c>
      <c r="C34" s="52">
        <f>SUM(C26:C33)</f>
        <v>0</v>
      </c>
      <c r="D34" s="54" t="s">
        <v>36</v>
      </c>
      <c r="E34" s="55">
        <f>ROUND(SUM(E26:E33),0)</f>
        <v>0</v>
      </c>
    </row>
  </sheetData>
  <sheetProtection algorithmName="SHA-512" hashValue="iV1lcT8sWCnxa8fF6AsDBHN60RNm2cTfkgPYhLA8obme8WZIkYkCYlDpIxysVppPTnVM3iWewo81rRwXFGhzQw==" saltValue="ntWxdHH4on1cAvXDvJoPrw==" spinCount="100000" sheet="1" objects="1" scenarios="1" formatCells="0" formatColumns="0" formatRows="0" insertColumns="0" insertRows="0" deleteColumns="0" deleteRows="0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83"/>
  <sheetViews>
    <sheetView topLeftCell="A36" zoomScaleNormal="100" workbookViewId="0">
      <selection activeCell="D3" sqref="D3"/>
    </sheetView>
  </sheetViews>
  <sheetFormatPr defaultRowHeight="14.4" outlineLevelRow="2" x14ac:dyDescent="0.3"/>
  <cols>
    <col min="1" max="1" width="8.88671875" style="9"/>
    <col min="2" max="2" width="22.109375" style="9" customWidth="1"/>
    <col min="3" max="3" width="24.6640625" style="9" customWidth="1"/>
    <col min="4" max="4" width="15" style="9" customWidth="1"/>
    <col min="5" max="5" width="16.33203125" style="9" customWidth="1"/>
    <col min="6" max="6" width="15.21875" style="9" customWidth="1"/>
    <col min="7" max="7" width="16" style="9" customWidth="1"/>
    <col min="8" max="16384" width="8.88671875" style="9"/>
  </cols>
  <sheetData>
    <row r="1" spans="2:12" x14ac:dyDescent="0.3">
      <c r="B1" s="16" t="s">
        <v>18</v>
      </c>
      <c r="C1" s="46"/>
      <c r="D1" s="46"/>
      <c r="E1" s="46"/>
    </row>
    <row r="2" spans="2:12" ht="28.8" x14ac:dyDescent="0.3">
      <c r="B2" s="47" t="s">
        <v>19</v>
      </c>
      <c r="C2" s="47" t="s">
        <v>41</v>
      </c>
      <c r="D2" s="47" t="s">
        <v>11</v>
      </c>
      <c r="E2" s="47" t="s">
        <v>20</v>
      </c>
    </row>
    <row r="3" spans="2:12" outlineLevel="1" x14ac:dyDescent="0.3">
      <c r="B3" s="48"/>
      <c r="C3" s="48"/>
      <c r="D3" s="49"/>
      <c r="E3" s="55">
        <f t="shared" ref="E3:E12" si="0">IF(C3*D3,C3*D3,D3)</f>
        <v>0</v>
      </c>
    </row>
    <row r="4" spans="2:12" outlineLevel="1" x14ac:dyDescent="0.3">
      <c r="B4" s="48"/>
      <c r="C4" s="48"/>
      <c r="D4" s="49"/>
      <c r="E4" s="55">
        <f t="shared" si="0"/>
        <v>0</v>
      </c>
    </row>
    <row r="5" spans="2:12" outlineLevel="1" x14ac:dyDescent="0.3">
      <c r="B5" s="48"/>
      <c r="C5" s="48"/>
      <c r="D5" s="49"/>
      <c r="E5" s="55">
        <f t="shared" si="0"/>
        <v>0</v>
      </c>
    </row>
    <row r="6" spans="2:12" outlineLevel="1" x14ac:dyDescent="0.3">
      <c r="B6" s="48"/>
      <c r="C6" s="48"/>
      <c r="D6" s="49"/>
      <c r="E6" s="55">
        <f t="shared" si="0"/>
        <v>0</v>
      </c>
    </row>
    <row r="7" spans="2:12" outlineLevel="1" x14ac:dyDescent="0.3">
      <c r="B7" s="48"/>
      <c r="C7" s="48"/>
      <c r="D7" s="49"/>
      <c r="E7" s="55">
        <f t="shared" si="0"/>
        <v>0</v>
      </c>
    </row>
    <row r="8" spans="2:12" outlineLevel="1" x14ac:dyDescent="0.3">
      <c r="B8" s="48"/>
      <c r="C8" s="48"/>
      <c r="D8" s="49"/>
      <c r="E8" s="55">
        <f t="shared" si="0"/>
        <v>0</v>
      </c>
    </row>
    <row r="9" spans="2:12" outlineLevel="1" x14ac:dyDescent="0.3">
      <c r="B9" s="48"/>
      <c r="C9" s="48"/>
      <c r="D9" s="49"/>
      <c r="E9" s="55">
        <f t="shared" si="0"/>
        <v>0</v>
      </c>
    </row>
    <row r="10" spans="2:12" outlineLevel="1" x14ac:dyDescent="0.3">
      <c r="B10" s="48"/>
      <c r="C10" s="48"/>
      <c r="D10" s="49"/>
      <c r="E10" s="55">
        <f t="shared" si="0"/>
        <v>0</v>
      </c>
    </row>
    <row r="11" spans="2:12" outlineLevel="1" x14ac:dyDescent="0.3">
      <c r="B11" s="48"/>
      <c r="C11" s="48"/>
      <c r="D11" s="49"/>
      <c r="E11" s="55">
        <f t="shared" si="0"/>
        <v>0</v>
      </c>
    </row>
    <row r="12" spans="2:12" outlineLevel="1" x14ac:dyDescent="0.3">
      <c r="B12" s="48"/>
      <c r="C12" s="48"/>
      <c r="D12" s="49"/>
      <c r="E12" s="55">
        <f t="shared" si="0"/>
        <v>0</v>
      </c>
    </row>
    <row r="13" spans="2:12" x14ac:dyDescent="0.3">
      <c r="B13" s="51" t="s">
        <v>13</v>
      </c>
      <c r="C13" s="52">
        <f>SUM(C3:C12)</f>
        <v>0</v>
      </c>
      <c r="D13" s="56" t="s">
        <v>7</v>
      </c>
      <c r="E13" s="55">
        <f>ROUND(SUM(E3:E12),0)</f>
        <v>0</v>
      </c>
    </row>
    <row r="14" spans="2:12" x14ac:dyDescent="0.3">
      <c r="D14" s="57"/>
    </row>
    <row r="15" spans="2:12" x14ac:dyDescent="0.3">
      <c r="B15" s="16" t="s">
        <v>21</v>
      </c>
      <c r="C15" s="46"/>
      <c r="D15" s="46"/>
      <c r="E15" s="46"/>
    </row>
    <row r="16" spans="2:12" ht="57.6" x14ac:dyDescent="0.3">
      <c r="B16" s="47" t="s">
        <v>22</v>
      </c>
      <c r="C16" s="47" t="s">
        <v>23</v>
      </c>
      <c r="D16" s="47" t="s">
        <v>24</v>
      </c>
      <c r="E16" s="47" t="s">
        <v>20</v>
      </c>
      <c r="F16" s="47" t="s">
        <v>58</v>
      </c>
      <c r="G16" s="68" t="s">
        <v>55</v>
      </c>
      <c r="H16" s="69"/>
      <c r="I16" s="69"/>
      <c r="J16" s="69"/>
      <c r="K16" s="69"/>
      <c r="L16" s="69"/>
    </row>
    <row r="17" spans="2:9" outlineLevel="1" x14ac:dyDescent="0.3">
      <c r="B17" s="48"/>
      <c r="C17" s="48"/>
      <c r="D17" s="49"/>
      <c r="E17" s="55">
        <f>C17*D17</f>
        <v>0</v>
      </c>
      <c r="F17" s="62"/>
      <c r="I17" s="10" t="s">
        <v>56</v>
      </c>
    </row>
    <row r="18" spans="2:9" outlineLevel="1" x14ac:dyDescent="0.3">
      <c r="B18" s="48"/>
      <c r="C18" s="48"/>
      <c r="D18" s="49"/>
      <c r="E18" s="55">
        <f t="shared" ref="E18:E26" si="1">C18*D18</f>
        <v>0</v>
      </c>
      <c r="F18" s="62"/>
      <c r="I18" s="10" t="s">
        <v>57</v>
      </c>
    </row>
    <row r="19" spans="2:9" outlineLevel="1" x14ac:dyDescent="0.3">
      <c r="B19" s="48"/>
      <c r="C19" s="48"/>
      <c r="D19" s="49"/>
      <c r="E19" s="55">
        <f t="shared" si="1"/>
        <v>0</v>
      </c>
      <c r="F19" s="62"/>
    </row>
    <row r="20" spans="2:9" outlineLevel="1" x14ac:dyDescent="0.3">
      <c r="B20" s="48"/>
      <c r="C20" s="48"/>
      <c r="D20" s="49"/>
      <c r="E20" s="55">
        <f t="shared" si="1"/>
        <v>0</v>
      </c>
      <c r="F20" s="62"/>
    </row>
    <row r="21" spans="2:9" outlineLevel="1" x14ac:dyDescent="0.3">
      <c r="B21" s="48"/>
      <c r="C21" s="48"/>
      <c r="D21" s="49"/>
      <c r="E21" s="55">
        <f t="shared" si="1"/>
        <v>0</v>
      </c>
      <c r="F21" s="62"/>
    </row>
    <row r="22" spans="2:9" outlineLevel="1" x14ac:dyDescent="0.3">
      <c r="B22" s="48"/>
      <c r="C22" s="48"/>
      <c r="D22" s="49"/>
      <c r="E22" s="55">
        <f t="shared" si="1"/>
        <v>0</v>
      </c>
      <c r="F22" s="62"/>
    </row>
    <row r="23" spans="2:9" outlineLevel="1" x14ac:dyDescent="0.3">
      <c r="B23" s="48"/>
      <c r="C23" s="48"/>
      <c r="D23" s="49"/>
      <c r="E23" s="55">
        <f t="shared" si="1"/>
        <v>0</v>
      </c>
      <c r="F23" s="62"/>
    </row>
    <row r="24" spans="2:9" outlineLevel="1" x14ac:dyDescent="0.3">
      <c r="B24" s="48"/>
      <c r="C24" s="48"/>
      <c r="D24" s="49"/>
      <c r="E24" s="55">
        <f t="shared" si="1"/>
        <v>0</v>
      </c>
      <c r="F24" s="62"/>
    </row>
    <row r="25" spans="2:9" outlineLevel="1" x14ac:dyDescent="0.3">
      <c r="B25" s="48"/>
      <c r="C25" s="48"/>
      <c r="D25" s="49"/>
      <c r="E25" s="55">
        <f t="shared" si="1"/>
        <v>0</v>
      </c>
      <c r="F25" s="62"/>
    </row>
    <row r="26" spans="2:9" outlineLevel="1" x14ac:dyDescent="0.3">
      <c r="B26" s="48"/>
      <c r="C26" s="48"/>
      <c r="D26" s="49"/>
      <c r="E26" s="55">
        <f t="shared" si="1"/>
        <v>0</v>
      </c>
      <c r="F26" s="62"/>
    </row>
    <row r="27" spans="2:9" x14ac:dyDescent="0.3">
      <c r="B27" s="51" t="s">
        <v>13</v>
      </c>
      <c r="C27" s="59">
        <f>SUM(C17:C26)</f>
        <v>0</v>
      </c>
      <c r="D27" s="54" t="s">
        <v>8</v>
      </c>
      <c r="E27" s="55">
        <f>ROUND(SUM(E17:E26),0)</f>
        <v>0</v>
      </c>
      <c r="F27" s="58"/>
    </row>
    <row r="29" spans="2:9" x14ac:dyDescent="0.3">
      <c r="B29" s="16" t="s">
        <v>25</v>
      </c>
      <c r="C29" s="46"/>
      <c r="D29" s="46"/>
      <c r="E29" s="46"/>
    </row>
    <row r="30" spans="2:9" ht="57.6" x14ac:dyDescent="0.3">
      <c r="B30" s="47" t="s">
        <v>60</v>
      </c>
      <c r="C30" s="47" t="s">
        <v>26</v>
      </c>
      <c r="D30" s="47" t="s">
        <v>42</v>
      </c>
      <c r="E30" s="47" t="s">
        <v>20</v>
      </c>
    </row>
    <row r="31" spans="2:9" outlineLevel="1" x14ac:dyDescent="0.3">
      <c r="B31" s="48"/>
      <c r="C31" s="48"/>
      <c r="D31" s="48"/>
      <c r="E31" s="55">
        <f>IFERROR(C31/D31,0)</f>
        <v>0</v>
      </c>
    </row>
    <row r="32" spans="2:9" outlineLevel="1" x14ac:dyDescent="0.3">
      <c r="B32" s="48"/>
      <c r="C32" s="48"/>
      <c r="D32" s="48"/>
      <c r="E32" s="55">
        <f t="shared" ref="E32:E40" si="2">IFERROR(C32/D32,0)</f>
        <v>0</v>
      </c>
    </row>
    <row r="33" spans="2:6" outlineLevel="1" x14ac:dyDescent="0.3">
      <c r="B33" s="48"/>
      <c r="C33" s="48"/>
      <c r="D33" s="48"/>
      <c r="E33" s="55">
        <f t="shared" si="2"/>
        <v>0</v>
      </c>
    </row>
    <row r="34" spans="2:6" outlineLevel="1" x14ac:dyDescent="0.3">
      <c r="B34" s="48"/>
      <c r="C34" s="48"/>
      <c r="D34" s="48"/>
      <c r="E34" s="55">
        <f t="shared" si="2"/>
        <v>0</v>
      </c>
    </row>
    <row r="35" spans="2:6" outlineLevel="1" x14ac:dyDescent="0.3">
      <c r="B35" s="48"/>
      <c r="C35" s="48"/>
      <c r="D35" s="48"/>
      <c r="E35" s="55">
        <f t="shared" si="2"/>
        <v>0</v>
      </c>
    </row>
    <row r="36" spans="2:6" outlineLevel="1" x14ac:dyDescent="0.3">
      <c r="B36" s="48"/>
      <c r="C36" s="48"/>
      <c r="D36" s="48"/>
      <c r="E36" s="55">
        <f t="shared" si="2"/>
        <v>0</v>
      </c>
    </row>
    <row r="37" spans="2:6" outlineLevel="1" x14ac:dyDescent="0.3">
      <c r="B37" s="48"/>
      <c r="C37" s="48"/>
      <c r="D37" s="48"/>
      <c r="E37" s="55">
        <f t="shared" si="2"/>
        <v>0</v>
      </c>
    </row>
    <row r="38" spans="2:6" outlineLevel="1" x14ac:dyDescent="0.3">
      <c r="B38" s="48"/>
      <c r="C38" s="48"/>
      <c r="D38" s="48"/>
      <c r="E38" s="55">
        <f t="shared" si="2"/>
        <v>0</v>
      </c>
    </row>
    <row r="39" spans="2:6" outlineLevel="1" x14ac:dyDescent="0.3">
      <c r="B39" s="48"/>
      <c r="C39" s="48"/>
      <c r="D39" s="48"/>
      <c r="E39" s="55">
        <f t="shared" si="2"/>
        <v>0</v>
      </c>
    </row>
    <row r="40" spans="2:6" outlineLevel="1" x14ac:dyDescent="0.3">
      <c r="B40" s="48"/>
      <c r="C40" s="48"/>
      <c r="D40" s="48"/>
      <c r="E40" s="55">
        <f t="shared" si="2"/>
        <v>0</v>
      </c>
    </row>
    <row r="41" spans="2:6" x14ac:dyDescent="0.3">
      <c r="B41" s="51" t="s">
        <v>13</v>
      </c>
      <c r="C41" s="59">
        <f>SUM(C31:C40)</f>
        <v>0</v>
      </c>
      <c r="D41" s="54" t="s">
        <v>0</v>
      </c>
      <c r="E41" s="55">
        <f>ROUND(SUM(E31:E40),0)</f>
        <v>0</v>
      </c>
    </row>
    <row r="43" spans="2:6" x14ac:dyDescent="0.3">
      <c r="B43" s="16" t="s">
        <v>27</v>
      </c>
      <c r="C43" s="46"/>
      <c r="D43" s="46"/>
      <c r="E43" s="46"/>
    </row>
    <row r="44" spans="2:6" ht="43.2" x14ac:dyDescent="0.3">
      <c r="B44" s="47" t="s">
        <v>28</v>
      </c>
      <c r="C44" s="47" t="s">
        <v>29</v>
      </c>
      <c r="D44" s="47" t="s">
        <v>43</v>
      </c>
      <c r="E44" s="47" t="s">
        <v>20</v>
      </c>
    </row>
    <row r="45" spans="2:6" outlineLevel="1" x14ac:dyDescent="0.3">
      <c r="B45" s="55" t="s">
        <v>39</v>
      </c>
      <c r="C45" s="55">
        <f>SUMIF(F17:F26,I18,E17:E26)</f>
        <v>0</v>
      </c>
      <c r="D45" s="61">
        <v>0.15</v>
      </c>
      <c r="E45" s="55">
        <f>IF(C45*D45,C45*D45,D45)</f>
        <v>0.15</v>
      </c>
      <c r="F45" s="60" t="s">
        <v>88</v>
      </c>
    </row>
    <row r="46" spans="2:6" outlineLevel="1" x14ac:dyDescent="0.3">
      <c r="B46" s="48" t="s">
        <v>33</v>
      </c>
      <c r="C46" s="48"/>
      <c r="D46" s="49"/>
      <c r="E46" s="55">
        <f t="shared" ref="E46:E54" si="3">IF(C46*D46,C46*D46,D46)</f>
        <v>0</v>
      </c>
    </row>
    <row r="47" spans="2:6" outlineLevel="1" x14ac:dyDescent="0.3">
      <c r="B47" s="48" t="s">
        <v>31</v>
      </c>
      <c r="C47" s="48"/>
      <c r="D47" s="49"/>
      <c r="E47" s="55">
        <f t="shared" si="3"/>
        <v>0</v>
      </c>
    </row>
    <row r="48" spans="2:6" outlineLevel="1" x14ac:dyDescent="0.3">
      <c r="B48" s="48" t="s">
        <v>32</v>
      </c>
      <c r="C48" s="48"/>
      <c r="D48" s="49"/>
      <c r="E48" s="55">
        <f t="shared" si="3"/>
        <v>0</v>
      </c>
    </row>
    <row r="49" spans="2:6" outlineLevel="1" x14ac:dyDescent="0.3">
      <c r="B49" s="48" t="s">
        <v>30</v>
      </c>
      <c r="C49" s="48"/>
      <c r="D49" s="49"/>
      <c r="E49" s="55">
        <f t="shared" si="3"/>
        <v>0</v>
      </c>
      <c r="F49" s="60" t="s">
        <v>10</v>
      </c>
    </row>
    <row r="50" spans="2:6" outlineLevel="1" x14ac:dyDescent="0.3">
      <c r="B50" s="48"/>
      <c r="C50" s="48"/>
      <c r="D50" s="49"/>
      <c r="E50" s="55">
        <f t="shared" si="3"/>
        <v>0</v>
      </c>
    </row>
    <row r="51" spans="2:6" outlineLevel="1" x14ac:dyDescent="0.3">
      <c r="B51" s="48"/>
      <c r="C51" s="48"/>
      <c r="D51" s="49"/>
      <c r="E51" s="55">
        <f t="shared" si="3"/>
        <v>0</v>
      </c>
    </row>
    <row r="52" spans="2:6" outlineLevel="1" x14ac:dyDescent="0.3">
      <c r="B52" s="48"/>
      <c r="C52" s="48"/>
      <c r="D52" s="49"/>
      <c r="E52" s="55">
        <f t="shared" si="3"/>
        <v>0</v>
      </c>
    </row>
    <row r="53" spans="2:6" outlineLevel="1" x14ac:dyDescent="0.3">
      <c r="B53" s="48"/>
      <c r="C53" s="48"/>
      <c r="D53" s="49"/>
      <c r="E53" s="55">
        <f t="shared" si="3"/>
        <v>0</v>
      </c>
    </row>
    <row r="54" spans="2:6" outlineLevel="1" x14ac:dyDescent="0.3">
      <c r="B54" s="48"/>
      <c r="C54" s="48"/>
      <c r="D54" s="49"/>
      <c r="E54" s="55">
        <f t="shared" si="3"/>
        <v>0</v>
      </c>
    </row>
    <row r="55" spans="2:6" x14ac:dyDescent="0.3">
      <c r="B55" s="51" t="s">
        <v>13</v>
      </c>
      <c r="C55" s="59"/>
      <c r="D55" s="54" t="s">
        <v>9</v>
      </c>
      <c r="E55" s="55">
        <f>ROUND(SUM(E45:E54),0)</f>
        <v>0</v>
      </c>
    </row>
    <row r="57" spans="2:6" x14ac:dyDescent="0.3">
      <c r="B57" s="16" t="s">
        <v>68</v>
      </c>
      <c r="C57" s="46"/>
      <c r="D57" s="46"/>
      <c r="E57" s="46"/>
    </row>
    <row r="58" spans="2:6" ht="43.2" x14ac:dyDescent="0.3">
      <c r="B58" s="47" t="s">
        <v>28</v>
      </c>
      <c r="C58" s="47" t="s">
        <v>29</v>
      </c>
      <c r="D58" s="47" t="s">
        <v>43</v>
      </c>
      <c r="E58" s="47" t="s">
        <v>20</v>
      </c>
    </row>
    <row r="59" spans="2:6" outlineLevel="1" x14ac:dyDescent="0.3">
      <c r="B59" s="55" t="s">
        <v>39</v>
      </c>
      <c r="C59" s="55">
        <f>SUMIF(F17:F26,I17,E17:E26)</f>
        <v>0</v>
      </c>
      <c r="D59" s="61">
        <v>0.15</v>
      </c>
      <c r="E59" s="55">
        <f>IF(C59*D59,C59*D59,D59)</f>
        <v>0.15</v>
      </c>
      <c r="F59" s="60" t="s">
        <v>88</v>
      </c>
    </row>
    <row r="60" spans="2:6" outlineLevel="1" x14ac:dyDescent="0.3">
      <c r="B60" s="48" t="s">
        <v>33</v>
      </c>
      <c r="C60" s="48"/>
      <c r="D60" s="49"/>
      <c r="E60" s="55">
        <f t="shared" ref="E60:E68" si="4">IF(C60*D60,C60*D60,D60)</f>
        <v>0</v>
      </c>
    </row>
    <row r="61" spans="2:6" outlineLevel="1" x14ac:dyDescent="0.3">
      <c r="B61" s="48" t="s">
        <v>31</v>
      </c>
      <c r="C61" s="48"/>
      <c r="D61" s="49"/>
      <c r="E61" s="55">
        <f t="shared" si="4"/>
        <v>0</v>
      </c>
    </row>
    <row r="62" spans="2:6" outlineLevel="1" x14ac:dyDescent="0.3">
      <c r="B62" s="48" t="s">
        <v>32</v>
      </c>
      <c r="C62" s="48"/>
      <c r="D62" s="49"/>
      <c r="E62" s="55">
        <f>IF(C62*D62,C62*D62,D62)</f>
        <v>0</v>
      </c>
    </row>
    <row r="63" spans="2:6" outlineLevel="1" x14ac:dyDescent="0.3">
      <c r="B63" s="48" t="s">
        <v>30</v>
      </c>
      <c r="C63" s="48"/>
      <c r="D63" s="49"/>
      <c r="E63" s="55">
        <f t="shared" si="4"/>
        <v>0</v>
      </c>
      <c r="F63" s="60" t="s">
        <v>10</v>
      </c>
    </row>
    <row r="64" spans="2:6" outlineLevel="1" x14ac:dyDescent="0.3">
      <c r="B64" s="48"/>
      <c r="C64" s="48"/>
      <c r="D64" s="49"/>
      <c r="E64" s="55">
        <f t="shared" si="4"/>
        <v>0</v>
      </c>
    </row>
    <row r="65" spans="2:7" outlineLevel="1" x14ac:dyDescent="0.3">
      <c r="B65" s="48"/>
      <c r="C65" s="48"/>
      <c r="D65" s="49"/>
      <c r="E65" s="55">
        <f t="shared" si="4"/>
        <v>0</v>
      </c>
    </row>
    <row r="66" spans="2:7" outlineLevel="1" x14ac:dyDescent="0.3">
      <c r="B66" s="48"/>
      <c r="C66" s="48"/>
      <c r="D66" s="49"/>
      <c r="E66" s="55">
        <f t="shared" si="4"/>
        <v>0</v>
      </c>
    </row>
    <row r="67" spans="2:7" outlineLevel="1" x14ac:dyDescent="0.3">
      <c r="B67" s="48"/>
      <c r="C67" s="48"/>
      <c r="D67" s="49"/>
      <c r="E67" s="55">
        <f t="shared" si="4"/>
        <v>0</v>
      </c>
    </row>
    <row r="68" spans="2:7" outlineLevel="1" x14ac:dyDescent="0.3">
      <c r="B68" s="48"/>
      <c r="C68" s="48"/>
      <c r="D68" s="49"/>
      <c r="E68" s="55">
        <f t="shared" si="4"/>
        <v>0</v>
      </c>
    </row>
    <row r="69" spans="2:7" x14ac:dyDescent="0.3">
      <c r="B69" s="51" t="s">
        <v>13</v>
      </c>
      <c r="C69" s="59"/>
      <c r="D69" s="54" t="s">
        <v>69</v>
      </c>
      <c r="E69" s="55">
        <f>ROUND(SUM(E59:E68),0)</f>
        <v>0</v>
      </c>
    </row>
    <row r="71" spans="2:7" x14ac:dyDescent="0.3">
      <c r="B71" s="16" t="s">
        <v>44</v>
      </c>
      <c r="C71" s="46"/>
      <c r="D71" s="46"/>
      <c r="E71" s="46"/>
    </row>
    <row r="72" spans="2:7" ht="28.8" x14ac:dyDescent="0.3">
      <c r="B72" s="70" t="s">
        <v>54</v>
      </c>
      <c r="C72" s="71"/>
      <c r="D72" s="47" t="s">
        <v>43</v>
      </c>
      <c r="E72" s="47" t="s">
        <v>20</v>
      </c>
    </row>
    <row r="73" spans="2:7" outlineLevel="1" x14ac:dyDescent="0.3">
      <c r="B73" s="72" t="s">
        <v>45</v>
      </c>
      <c r="C73" s="73"/>
      <c r="D73" s="48"/>
      <c r="E73" s="55">
        <f>D73</f>
        <v>0</v>
      </c>
    </row>
    <row r="74" spans="2:7" outlineLevel="1" x14ac:dyDescent="0.3">
      <c r="B74" s="72" t="s">
        <v>37</v>
      </c>
      <c r="C74" s="73"/>
      <c r="D74" s="48"/>
      <c r="E74" s="55">
        <f t="shared" ref="E74:E75" si="5">D74</f>
        <v>0</v>
      </c>
    </row>
    <row r="75" spans="2:7" outlineLevel="1" x14ac:dyDescent="0.3">
      <c r="B75" s="72"/>
      <c r="C75" s="73"/>
      <c r="D75" s="48"/>
      <c r="E75" s="55">
        <f t="shared" si="5"/>
        <v>0</v>
      </c>
    </row>
    <row r="76" spans="2:7" x14ac:dyDescent="0.3">
      <c r="B76" s="66" t="s">
        <v>13</v>
      </c>
      <c r="C76" s="67"/>
      <c r="D76" s="54" t="s">
        <v>37</v>
      </c>
      <c r="E76" s="55">
        <f>ROUND(SUM(E73:E75),0)</f>
        <v>0</v>
      </c>
    </row>
    <row r="78" spans="2:7" x14ac:dyDescent="0.3">
      <c r="B78" s="16" t="s">
        <v>49</v>
      </c>
      <c r="C78" s="46"/>
      <c r="D78" s="46"/>
      <c r="E78" s="46"/>
    </row>
    <row r="79" spans="2:7" ht="43.2" x14ac:dyDescent="0.3">
      <c r="B79" s="47" t="s">
        <v>61</v>
      </c>
      <c r="C79" s="47" t="s">
        <v>52</v>
      </c>
      <c r="D79" s="47" t="s">
        <v>53</v>
      </c>
      <c r="E79" s="47" t="s">
        <v>20</v>
      </c>
      <c r="F79" s="47" t="s">
        <v>62</v>
      </c>
      <c r="G79" s="47" t="s">
        <v>125</v>
      </c>
    </row>
    <row r="80" spans="2:7" outlineLevel="2" x14ac:dyDescent="0.3">
      <c r="B80" s="48" t="s">
        <v>50</v>
      </c>
      <c r="C80" s="49"/>
      <c r="D80" s="48"/>
      <c r="E80" s="55">
        <f>IF((C80*D80/100)/12,(C80*D80/100)/12,D80)</f>
        <v>0</v>
      </c>
      <c r="F80" s="63"/>
      <c r="G80" s="58"/>
    </row>
    <row r="81" spans="2:7" outlineLevel="2" x14ac:dyDescent="0.3">
      <c r="B81" s="48" t="s">
        <v>51</v>
      </c>
      <c r="C81" s="49"/>
      <c r="D81" s="48"/>
      <c r="E81" s="55">
        <f t="shared" ref="E81:E82" si="6">IF((C81*D81/100)/12,(C81*D81/100)/12,D81)</f>
        <v>0</v>
      </c>
      <c r="F81" s="63"/>
      <c r="G81" s="58"/>
    </row>
    <row r="82" spans="2:7" outlineLevel="2" x14ac:dyDescent="0.3">
      <c r="B82" s="48" t="s">
        <v>84</v>
      </c>
      <c r="C82" s="49"/>
      <c r="D82" s="48"/>
      <c r="E82" s="55">
        <f t="shared" si="6"/>
        <v>0</v>
      </c>
      <c r="F82" s="63"/>
      <c r="G82" s="58"/>
    </row>
    <row r="83" spans="2:7" x14ac:dyDescent="0.3">
      <c r="B83" s="51" t="s">
        <v>13</v>
      </c>
      <c r="C83" s="59"/>
      <c r="D83" s="54" t="s">
        <v>46</v>
      </c>
      <c r="E83" s="55">
        <f>ROUND(SUM(E80:E82),0)</f>
        <v>0</v>
      </c>
      <c r="F83" s="58"/>
      <c r="G83" s="58"/>
    </row>
  </sheetData>
  <sheetProtection algorithmName="SHA-512" hashValue="Q42UYqoHdHoxjveDDfIGld2adB3FxbEVDuRC0cmgn4Gf2ikLd8Q8SG0PqaoDfX07vkj5vexhkDk9HZ21X1OMhg==" saltValue="R1vxNT9ANrj6KHzwM4fDcA==" spinCount="100000" sheet="1" objects="1" scenarios="1" formatCells="0" formatColumns="0" formatRows="0" insertColumns="0" insertRows="0" deleteColumns="0" deleteRows="0"/>
  <mergeCells count="6">
    <mergeCell ref="B76:C76"/>
    <mergeCell ref="G16:L16"/>
    <mergeCell ref="B72:C72"/>
    <mergeCell ref="B73:C73"/>
    <mergeCell ref="B74:C74"/>
    <mergeCell ref="B75:C75"/>
  </mergeCells>
  <phoneticPr fontId="8" type="noConversion"/>
  <dataValidations count="1">
    <dataValidation type="list" allowBlank="1" showInputMessage="1" showErrorMessage="1" sqref="F17:F26" xr:uid="{00000000-0002-0000-0200-000000000000}">
      <formula1>ТИП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67"/>
  <sheetViews>
    <sheetView workbookViewId="0">
      <pane ySplit="7" topLeftCell="A8" activePane="bottomLeft" state="frozen"/>
      <selection pane="bottomLeft" activeCell="F68" sqref="F68"/>
    </sheetView>
  </sheetViews>
  <sheetFormatPr defaultRowHeight="14.4" outlineLevelRow="2" x14ac:dyDescent="0.3"/>
  <cols>
    <col min="1" max="1" width="8.88671875" style="9"/>
    <col min="2" max="2" width="33.44140625" style="9" customWidth="1"/>
    <col min="3" max="3" width="16.21875" style="9" customWidth="1"/>
    <col min="4" max="7" width="10.21875" style="9" customWidth="1"/>
    <col min="8" max="9" width="10.109375" style="9" bestFit="1" customWidth="1"/>
    <col min="10" max="14" width="11" style="9" customWidth="1"/>
    <col min="15" max="16384" width="8.88671875" style="9"/>
  </cols>
  <sheetData>
    <row r="1" spans="2:17" x14ac:dyDescent="0.3">
      <c r="B1" s="8" t="s">
        <v>80</v>
      </c>
      <c r="C1" s="74" t="s">
        <v>114</v>
      </c>
      <c r="D1" s="74"/>
      <c r="E1" s="74"/>
      <c r="F1" s="74"/>
      <c r="G1" s="74"/>
      <c r="P1" s="10"/>
      <c r="Q1" s="11">
        <v>0.1</v>
      </c>
    </row>
    <row r="2" spans="2:17" x14ac:dyDescent="0.3">
      <c r="B2" s="8" t="s">
        <v>2</v>
      </c>
      <c r="C2" s="12">
        <v>45292</v>
      </c>
      <c r="D2" s="42">
        <f>EDATE(Дата_начала_деят,1)</f>
        <v>45323</v>
      </c>
      <c r="E2" s="42">
        <f>EDATE(D2,1)</f>
        <v>45352</v>
      </c>
      <c r="F2" s="42">
        <f t="shared" ref="F2:M2" si="0">EDATE(E2,1)</f>
        <v>45383</v>
      </c>
      <c r="G2" s="42">
        <f t="shared" si="0"/>
        <v>45413</v>
      </c>
      <c r="H2" s="42">
        <f t="shared" si="0"/>
        <v>45444</v>
      </c>
      <c r="I2" s="42">
        <f t="shared" si="0"/>
        <v>45474</v>
      </c>
      <c r="J2" s="42">
        <f t="shared" si="0"/>
        <v>45505</v>
      </c>
      <c r="K2" s="42">
        <f t="shared" si="0"/>
        <v>45536</v>
      </c>
      <c r="L2" s="42">
        <f t="shared" si="0"/>
        <v>45566</v>
      </c>
      <c r="M2" s="42">
        <f t="shared" si="0"/>
        <v>45597</v>
      </c>
      <c r="N2" s="42">
        <f>EDATE(M2,1)</f>
        <v>45627</v>
      </c>
      <c r="O2"/>
      <c r="P2" s="43" t="s">
        <v>78</v>
      </c>
      <c r="Q2" s="44">
        <v>0.2</v>
      </c>
    </row>
    <row r="3" spans="2:17" x14ac:dyDescent="0.3">
      <c r="B3" s="13" t="s">
        <v>77</v>
      </c>
      <c r="C3" s="14" t="s">
        <v>79</v>
      </c>
      <c r="D3"/>
      <c r="E3"/>
      <c r="F3"/>
      <c r="G3"/>
      <c r="H3"/>
      <c r="I3"/>
      <c r="J3"/>
      <c r="K3"/>
      <c r="L3"/>
      <c r="M3"/>
      <c r="N3"/>
      <c r="O3"/>
      <c r="P3" s="43" t="s">
        <v>79</v>
      </c>
      <c r="Q3" s="44">
        <v>0.06</v>
      </c>
    </row>
    <row r="4" spans="2:17" x14ac:dyDescent="0.3">
      <c r="B4" s="13" t="s">
        <v>76</v>
      </c>
      <c r="C4" s="15">
        <v>0.06</v>
      </c>
      <c r="D4"/>
      <c r="E4"/>
      <c r="F4"/>
      <c r="G4"/>
      <c r="H4"/>
      <c r="I4"/>
      <c r="J4" s="75"/>
      <c r="K4" s="75"/>
      <c r="L4" s="75"/>
      <c r="M4"/>
      <c r="N4"/>
      <c r="O4"/>
      <c r="P4" s="43"/>
      <c r="Q4" s="44">
        <v>0.15</v>
      </c>
    </row>
    <row r="5" spans="2:17" x14ac:dyDescent="0.3">
      <c r="B5"/>
      <c r="C5"/>
      <c r="D5"/>
      <c r="E5"/>
      <c r="F5"/>
      <c r="G5"/>
      <c r="H5"/>
      <c r="I5"/>
      <c r="J5"/>
      <c r="K5"/>
      <c r="L5"/>
      <c r="M5"/>
      <c r="N5"/>
      <c r="O5"/>
      <c r="P5" s="43"/>
      <c r="Q5" s="44">
        <v>0</v>
      </c>
    </row>
    <row r="6" spans="2:17" x14ac:dyDescent="0.3">
      <c r="B6"/>
      <c r="C6" s="45">
        <f>MONTH(Дата_начала_деят)</f>
        <v>1</v>
      </c>
      <c r="D6" s="45">
        <f>MONTH(D2)</f>
        <v>2</v>
      </c>
      <c r="E6" s="45">
        <f t="shared" ref="E6:N6" si="1">MONTH(E2)</f>
        <v>3</v>
      </c>
      <c r="F6" s="45">
        <f t="shared" si="1"/>
        <v>4</v>
      </c>
      <c r="G6" s="45">
        <f t="shared" si="1"/>
        <v>5</v>
      </c>
      <c r="H6" s="45">
        <f t="shared" si="1"/>
        <v>6</v>
      </c>
      <c r="I6" s="45">
        <f t="shared" si="1"/>
        <v>7</v>
      </c>
      <c r="J6" s="45">
        <f t="shared" si="1"/>
        <v>8</v>
      </c>
      <c r="K6" s="45">
        <f t="shared" si="1"/>
        <v>9</v>
      </c>
      <c r="L6" s="45">
        <f t="shared" si="1"/>
        <v>10</v>
      </c>
      <c r="M6" s="45">
        <f t="shared" si="1"/>
        <v>11</v>
      </c>
      <c r="N6" s="45">
        <f t="shared" si="1"/>
        <v>12</v>
      </c>
      <c r="O6"/>
      <c r="P6" s="43"/>
      <c r="Q6" s="43"/>
    </row>
    <row r="7" spans="2:17" x14ac:dyDescent="0.3">
      <c r="B7" s="8"/>
      <c r="C7" s="13" t="str">
        <f>TEXT(C2,"ММММ")</f>
        <v>Январь</v>
      </c>
      <c r="D7" s="5" t="str">
        <f t="shared" ref="D7:N7" si="2">TEXT(D2,"ММММ")</f>
        <v>Февраль</v>
      </c>
      <c r="E7" s="5" t="str">
        <f t="shared" si="2"/>
        <v>Март</v>
      </c>
      <c r="F7" s="5" t="str">
        <f t="shared" si="2"/>
        <v>Апрель</v>
      </c>
      <c r="G7" s="5" t="str">
        <f t="shared" si="2"/>
        <v>Май</v>
      </c>
      <c r="H7" s="5" t="str">
        <f t="shared" si="2"/>
        <v>Июнь</v>
      </c>
      <c r="I7" s="5" t="str">
        <f t="shared" si="2"/>
        <v>Июль</v>
      </c>
      <c r="J7" s="5" t="str">
        <f t="shared" si="2"/>
        <v>Август</v>
      </c>
      <c r="K7" s="5" t="str">
        <f t="shared" si="2"/>
        <v>Сентябрь</v>
      </c>
      <c r="L7" s="5" t="str">
        <f t="shared" si="2"/>
        <v>Октябрь</v>
      </c>
      <c r="M7" s="5" t="str">
        <f t="shared" si="2"/>
        <v>Ноябрь</v>
      </c>
      <c r="N7" s="5" t="str">
        <f t="shared" si="2"/>
        <v>Декабрь</v>
      </c>
      <c r="O7" s="5"/>
      <c r="P7" s="5"/>
      <c r="Q7" s="5"/>
    </row>
    <row r="8" spans="2:17" x14ac:dyDescent="0.3">
      <c r="B8" s="21" t="s">
        <v>67</v>
      </c>
      <c r="C8" s="22">
        <f t="shared" ref="C8:N8" si="3">C9+C15+C21</f>
        <v>0</v>
      </c>
      <c r="D8" s="22">
        <f t="shared" si="3"/>
        <v>0</v>
      </c>
      <c r="E8" s="22">
        <f t="shared" si="3"/>
        <v>0</v>
      </c>
      <c r="F8" s="22">
        <f t="shared" si="3"/>
        <v>0</v>
      </c>
      <c r="G8" s="22">
        <f t="shared" si="3"/>
        <v>0</v>
      </c>
      <c r="H8" s="22">
        <f t="shared" si="3"/>
        <v>0</v>
      </c>
      <c r="I8" s="22">
        <f t="shared" si="3"/>
        <v>0</v>
      </c>
      <c r="J8" s="22">
        <f t="shared" si="3"/>
        <v>0</v>
      </c>
      <c r="K8" s="22">
        <f t="shared" si="3"/>
        <v>0</v>
      </c>
      <c r="L8" s="22">
        <f t="shared" si="3"/>
        <v>0</v>
      </c>
      <c r="M8" s="22">
        <f t="shared" si="3"/>
        <v>0</v>
      </c>
      <c r="N8" s="22">
        <f t="shared" si="3"/>
        <v>0</v>
      </c>
    </row>
    <row r="9" spans="2:17" x14ac:dyDescent="0.3">
      <c r="B9" s="23" t="str">
        <f>Доходы!D8</f>
        <v>Торговля</v>
      </c>
      <c r="C9" s="24">
        <f>Доходы!E8</f>
        <v>0</v>
      </c>
      <c r="D9" s="24">
        <f t="shared" ref="D9:N9" si="4">C9*(1+D$27)</f>
        <v>0</v>
      </c>
      <c r="E9" s="24">
        <f t="shared" si="4"/>
        <v>0</v>
      </c>
      <c r="F9" s="24">
        <f t="shared" si="4"/>
        <v>0</v>
      </c>
      <c r="G9" s="24">
        <f t="shared" si="4"/>
        <v>0</v>
      </c>
      <c r="H9" s="24">
        <f t="shared" si="4"/>
        <v>0</v>
      </c>
      <c r="I9" s="24">
        <f t="shared" si="4"/>
        <v>0</v>
      </c>
      <c r="J9" s="24">
        <f t="shared" si="4"/>
        <v>0</v>
      </c>
      <c r="K9" s="24">
        <f t="shared" si="4"/>
        <v>0</v>
      </c>
      <c r="L9" s="24">
        <f t="shared" si="4"/>
        <v>0</v>
      </c>
      <c r="M9" s="24">
        <f t="shared" si="4"/>
        <v>0</v>
      </c>
      <c r="N9" s="24">
        <f t="shared" si="4"/>
        <v>0</v>
      </c>
    </row>
    <row r="10" spans="2:17" hidden="1" outlineLevel="2" x14ac:dyDescent="0.3">
      <c r="B10" s="25">
        <f>Доходы!B3</f>
        <v>0</v>
      </c>
      <c r="C10" s="24">
        <f>Доходы!E3</f>
        <v>0</v>
      </c>
      <c r="D10" s="24">
        <f t="shared" ref="D10:N10" si="5">C10*(1+D$27)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</row>
    <row r="11" spans="2:17" hidden="1" outlineLevel="2" x14ac:dyDescent="0.3">
      <c r="B11" s="25">
        <f>Доходы!B4</f>
        <v>0</v>
      </c>
      <c r="C11" s="24">
        <f>Доходы!E4</f>
        <v>0</v>
      </c>
      <c r="D11" s="24">
        <f t="shared" ref="D11:N11" si="6">C11*(1+D$27)</f>
        <v>0</v>
      </c>
      <c r="E11" s="24">
        <f t="shared" si="6"/>
        <v>0</v>
      </c>
      <c r="F11" s="24">
        <f t="shared" si="6"/>
        <v>0</v>
      </c>
      <c r="G11" s="24">
        <f t="shared" si="6"/>
        <v>0</v>
      </c>
      <c r="H11" s="24">
        <f t="shared" si="6"/>
        <v>0</v>
      </c>
      <c r="I11" s="24">
        <f t="shared" si="6"/>
        <v>0</v>
      </c>
      <c r="J11" s="24">
        <f t="shared" si="6"/>
        <v>0</v>
      </c>
      <c r="K11" s="24">
        <f t="shared" si="6"/>
        <v>0</v>
      </c>
      <c r="L11" s="24">
        <f t="shared" si="6"/>
        <v>0</v>
      </c>
      <c r="M11" s="24">
        <f t="shared" si="6"/>
        <v>0</v>
      </c>
      <c r="N11" s="24">
        <f t="shared" si="6"/>
        <v>0</v>
      </c>
    </row>
    <row r="12" spans="2:17" hidden="1" outlineLevel="2" x14ac:dyDescent="0.3">
      <c r="B12" s="25">
        <f>Доходы!B5</f>
        <v>0</v>
      </c>
      <c r="C12" s="24">
        <f>Доходы!E5</f>
        <v>0</v>
      </c>
      <c r="D12" s="24">
        <f t="shared" ref="D12:N12" si="7">C12*(1+D$27)</f>
        <v>0</v>
      </c>
      <c r="E12" s="24">
        <f t="shared" si="7"/>
        <v>0</v>
      </c>
      <c r="F12" s="24">
        <f t="shared" si="7"/>
        <v>0</v>
      </c>
      <c r="G12" s="24">
        <f t="shared" si="7"/>
        <v>0</v>
      </c>
      <c r="H12" s="24">
        <f t="shared" si="7"/>
        <v>0</v>
      </c>
      <c r="I12" s="24">
        <f t="shared" si="7"/>
        <v>0</v>
      </c>
      <c r="J12" s="24">
        <f t="shared" si="7"/>
        <v>0</v>
      </c>
      <c r="K12" s="24">
        <f t="shared" si="7"/>
        <v>0</v>
      </c>
      <c r="L12" s="24">
        <f t="shared" si="7"/>
        <v>0</v>
      </c>
      <c r="M12" s="24">
        <f t="shared" si="7"/>
        <v>0</v>
      </c>
      <c r="N12" s="24">
        <f t="shared" si="7"/>
        <v>0</v>
      </c>
    </row>
    <row r="13" spans="2:17" hidden="1" outlineLevel="2" x14ac:dyDescent="0.3">
      <c r="B13" s="25">
        <f>Доходы!B6</f>
        <v>0</v>
      </c>
      <c r="C13" s="24">
        <f>Доходы!E6</f>
        <v>0</v>
      </c>
      <c r="D13" s="24">
        <f t="shared" ref="D13:N13" si="8">C13*(1+D$27)</f>
        <v>0</v>
      </c>
      <c r="E13" s="24">
        <f t="shared" si="8"/>
        <v>0</v>
      </c>
      <c r="F13" s="24">
        <f t="shared" si="8"/>
        <v>0</v>
      </c>
      <c r="G13" s="24">
        <f t="shared" si="8"/>
        <v>0</v>
      </c>
      <c r="H13" s="24">
        <f t="shared" si="8"/>
        <v>0</v>
      </c>
      <c r="I13" s="24">
        <f t="shared" si="8"/>
        <v>0</v>
      </c>
      <c r="J13" s="24">
        <f t="shared" si="8"/>
        <v>0</v>
      </c>
      <c r="K13" s="24">
        <f t="shared" si="8"/>
        <v>0</v>
      </c>
      <c r="L13" s="24">
        <f t="shared" si="8"/>
        <v>0</v>
      </c>
      <c r="M13" s="24">
        <f t="shared" si="8"/>
        <v>0</v>
      </c>
      <c r="N13" s="24">
        <f t="shared" si="8"/>
        <v>0</v>
      </c>
    </row>
    <row r="14" spans="2:17" hidden="1" outlineLevel="2" x14ac:dyDescent="0.3">
      <c r="B14" s="25">
        <f>Доходы!B7</f>
        <v>0</v>
      </c>
      <c r="C14" s="24">
        <f>Доходы!E7</f>
        <v>0</v>
      </c>
      <c r="D14" s="24">
        <f t="shared" ref="D14:N14" si="9">C14*(1+D$27)</f>
        <v>0</v>
      </c>
      <c r="E14" s="24">
        <f t="shared" si="9"/>
        <v>0</v>
      </c>
      <c r="F14" s="24">
        <f t="shared" si="9"/>
        <v>0</v>
      </c>
      <c r="G14" s="24">
        <f t="shared" si="9"/>
        <v>0</v>
      </c>
      <c r="H14" s="24">
        <f t="shared" si="9"/>
        <v>0</v>
      </c>
      <c r="I14" s="24">
        <f t="shared" si="9"/>
        <v>0</v>
      </c>
      <c r="J14" s="24">
        <f t="shared" si="9"/>
        <v>0</v>
      </c>
      <c r="K14" s="24">
        <f t="shared" si="9"/>
        <v>0</v>
      </c>
      <c r="L14" s="24">
        <f t="shared" si="9"/>
        <v>0</v>
      </c>
      <c r="M14" s="24">
        <f t="shared" si="9"/>
        <v>0</v>
      </c>
      <c r="N14" s="24">
        <f t="shared" si="9"/>
        <v>0</v>
      </c>
    </row>
    <row r="15" spans="2:17" collapsed="1" x14ac:dyDescent="0.3">
      <c r="B15" s="23" t="str">
        <f>Доходы!D17</f>
        <v>Оказание услуг</v>
      </c>
      <c r="C15" s="24">
        <f>Доходы!E17</f>
        <v>0</v>
      </c>
      <c r="D15" s="24">
        <f t="shared" ref="D15:N15" si="10">C15*(1+D$27)</f>
        <v>0</v>
      </c>
      <c r="E15" s="24">
        <f t="shared" si="10"/>
        <v>0</v>
      </c>
      <c r="F15" s="24">
        <f t="shared" si="10"/>
        <v>0</v>
      </c>
      <c r="G15" s="24">
        <f t="shared" si="10"/>
        <v>0</v>
      </c>
      <c r="H15" s="24">
        <f t="shared" si="10"/>
        <v>0</v>
      </c>
      <c r="I15" s="24">
        <f t="shared" si="10"/>
        <v>0</v>
      </c>
      <c r="J15" s="24">
        <f t="shared" si="10"/>
        <v>0</v>
      </c>
      <c r="K15" s="24">
        <f t="shared" si="10"/>
        <v>0</v>
      </c>
      <c r="L15" s="24">
        <f t="shared" si="10"/>
        <v>0</v>
      </c>
      <c r="M15" s="24">
        <f t="shared" si="10"/>
        <v>0</v>
      </c>
      <c r="N15" s="24">
        <f t="shared" si="10"/>
        <v>0</v>
      </c>
    </row>
    <row r="16" spans="2:17" hidden="1" outlineLevel="2" x14ac:dyDescent="0.3">
      <c r="B16" s="25">
        <f>Доходы!B12</f>
        <v>0</v>
      </c>
      <c r="C16" s="24">
        <f>Доходы!E12</f>
        <v>0</v>
      </c>
      <c r="D16" s="24">
        <f t="shared" ref="D16:N16" si="11">C16*(1+D$27)</f>
        <v>0</v>
      </c>
      <c r="E16" s="24">
        <f t="shared" si="11"/>
        <v>0</v>
      </c>
      <c r="F16" s="24">
        <f t="shared" si="11"/>
        <v>0</v>
      </c>
      <c r="G16" s="24">
        <f t="shared" si="11"/>
        <v>0</v>
      </c>
      <c r="H16" s="24">
        <f t="shared" si="11"/>
        <v>0</v>
      </c>
      <c r="I16" s="24">
        <f t="shared" si="11"/>
        <v>0</v>
      </c>
      <c r="J16" s="24">
        <f t="shared" si="11"/>
        <v>0</v>
      </c>
      <c r="K16" s="24">
        <f t="shared" si="11"/>
        <v>0</v>
      </c>
      <c r="L16" s="24">
        <f t="shared" si="11"/>
        <v>0</v>
      </c>
      <c r="M16" s="24">
        <f t="shared" si="11"/>
        <v>0</v>
      </c>
      <c r="N16" s="24">
        <f t="shared" si="11"/>
        <v>0</v>
      </c>
    </row>
    <row r="17" spans="2:14" hidden="1" outlineLevel="2" x14ac:dyDescent="0.3">
      <c r="B17" s="25">
        <f>Доходы!B13</f>
        <v>0</v>
      </c>
      <c r="C17" s="24">
        <f>Доходы!E13</f>
        <v>0</v>
      </c>
      <c r="D17" s="24">
        <f t="shared" ref="D17:N17" si="12">C17*(1+D$27)</f>
        <v>0</v>
      </c>
      <c r="E17" s="24">
        <f t="shared" si="12"/>
        <v>0</v>
      </c>
      <c r="F17" s="24">
        <f t="shared" si="12"/>
        <v>0</v>
      </c>
      <c r="G17" s="24">
        <f t="shared" si="12"/>
        <v>0</v>
      </c>
      <c r="H17" s="24">
        <f t="shared" si="12"/>
        <v>0</v>
      </c>
      <c r="I17" s="24">
        <f t="shared" si="12"/>
        <v>0</v>
      </c>
      <c r="J17" s="24">
        <f t="shared" si="12"/>
        <v>0</v>
      </c>
      <c r="K17" s="24">
        <f t="shared" si="12"/>
        <v>0</v>
      </c>
      <c r="L17" s="24">
        <f t="shared" si="12"/>
        <v>0</v>
      </c>
      <c r="M17" s="24">
        <f t="shared" si="12"/>
        <v>0</v>
      </c>
      <c r="N17" s="24">
        <f t="shared" si="12"/>
        <v>0</v>
      </c>
    </row>
    <row r="18" spans="2:14" hidden="1" outlineLevel="2" x14ac:dyDescent="0.3">
      <c r="B18" s="25">
        <f>Доходы!B14</f>
        <v>0</v>
      </c>
      <c r="C18" s="24">
        <f>Доходы!E14</f>
        <v>0</v>
      </c>
      <c r="D18" s="24">
        <f t="shared" ref="D18:N18" si="13">C18*(1+D$27)</f>
        <v>0</v>
      </c>
      <c r="E18" s="24">
        <f t="shared" si="13"/>
        <v>0</v>
      </c>
      <c r="F18" s="24">
        <f t="shared" si="13"/>
        <v>0</v>
      </c>
      <c r="G18" s="24">
        <f t="shared" si="13"/>
        <v>0</v>
      </c>
      <c r="H18" s="24">
        <f t="shared" si="13"/>
        <v>0</v>
      </c>
      <c r="I18" s="24">
        <f t="shared" si="13"/>
        <v>0</v>
      </c>
      <c r="J18" s="24">
        <f t="shared" si="13"/>
        <v>0</v>
      </c>
      <c r="K18" s="24">
        <f t="shared" si="13"/>
        <v>0</v>
      </c>
      <c r="L18" s="24">
        <f t="shared" si="13"/>
        <v>0</v>
      </c>
      <c r="M18" s="24">
        <f t="shared" si="13"/>
        <v>0</v>
      </c>
      <c r="N18" s="24">
        <f t="shared" si="13"/>
        <v>0</v>
      </c>
    </row>
    <row r="19" spans="2:14" hidden="1" outlineLevel="2" x14ac:dyDescent="0.3">
      <c r="B19" s="25">
        <f>Доходы!B15</f>
        <v>0</v>
      </c>
      <c r="C19" s="24">
        <f>Доходы!E15</f>
        <v>0</v>
      </c>
      <c r="D19" s="24">
        <f t="shared" ref="D19:N19" si="14">C19*(1+D$27)</f>
        <v>0</v>
      </c>
      <c r="E19" s="24">
        <f t="shared" si="14"/>
        <v>0</v>
      </c>
      <c r="F19" s="24">
        <f t="shared" si="14"/>
        <v>0</v>
      </c>
      <c r="G19" s="24">
        <f t="shared" si="14"/>
        <v>0</v>
      </c>
      <c r="H19" s="24">
        <f t="shared" si="14"/>
        <v>0</v>
      </c>
      <c r="I19" s="24">
        <f t="shared" si="14"/>
        <v>0</v>
      </c>
      <c r="J19" s="24">
        <f t="shared" si="14"/>
        <v>0</v>
      </c>
      <c r="K19" s="24">
        <f t="shared" si="14"/>
        <v>0</v>
      </c>
      <c r="L19" s="24">
        <f t="shared" si="14"/>
        <v>0</v>
      </c>
      <c r="M19" s="24">
        <f t="shared" si="14"/>
        <v>0</v>
      </c>
      <c r="N19" s="24">
        <f t="shared" si="14"/>
        <v>0</v>
      </c>
    </row>
    <row r="20" spans="2:14" hidden="1" outlineLevel="2" x14ac:dyDescent="0.3">
      <c r="B20" s="25">
        <f>Доходы!B16</f>
        <v>0</v>
      </c>
      <c r="C20" s="24">
        <f>Доходы!E16</f>
        <v>0</v>
      </c>
      <c r="D20" s="24">
        <f t="shared" ref="D20:N26" si="15">C20*(1+D$27)</f>
        <v>0</v>
      </c>
      <c r="E20" s="24">
        <f t="shared" si="15"/>
        <v>0</v>
      </c>
      <c r="F20" s="24">
        <f t="shared" si="15"/>
        <v>0</v>
      </c>
      <c r="G20" s="24">
        <f t="shared" si="15"/>
        <v>0</v>
      </c>
      <c r="H20" s="24">
        <f t="shared" si="15"/>
        <v>0</v>
      </c>
      <c r="I20" s="24">
        <f t="shared" si="15"/>
        <v>0</v>
      </c>
      <c r="J20" s="24">
        <f t="shared" si="15"/>
        <v>0</v>
      </c>
      <c r="K20" s="24">
        <f t="shared" si="15"/>
        <v>0</v>
      </c>
      <c r="L20" s="24">
        <f t="shared" si="15"/>
        <v>0</v>
      </c>
      <c r="M20" s="24">
        <f t="shared" si="15"/>
        <v>0</v>
      </c>
      <c r="N20" s="24">
        <f t="shared" si="15"/>
        <v>0</v>
      </c>
    </row>
    <row r="21" spans="2:14" collapsed="1" x14ac:dyDescent="0.3">
      <c r="B21" s="23" t="str">
        <f>Доходы!D26</f>
        <v>ИТ/Производство</v>
      </c>
      <c r="C21" s="24">
        <f>Доходы!E26</f>
        <v>0</v>
      </c>
      <c r="D21" s="24">
        <f t="shared" ref="D21:N26" si="16">C21*(1+D$27)</f>
        <v>0</v>
      </c>
      <c r="E21" s="24">
        <f t="shared" si="16"/>
        <v>0</v>
      </c>
      <c r="F21" s="24">
        <f t="shared" si="16"/>
        <v>0</v>
      </c>
      <c r="G21" s="24">
        <f t="shared" si="16"/>
        <v>0</v>
      </c>
      <c r="H21" s="24">
        <f t="shared" si="16"/>
        <v>0</v>
      </c>
      <c r="I21" s="24">
        <f t="shared" si="16"/>
        <v>0</v>
      </c>
      <c r="J21" s="24">
        <f t="shared" si="16"/>
        <v>0</v>
      </c>
      <c r="K21" s="24">
        <f t="shared" si="16"/>
        <v>0</v>
      </c>
      <c r="L21" s="24">
        <f t="shared" si="16"/>
        <v>0</v>
      </c>
      <c r="M21" s="24">
        <f t="shared" si="16"/>
        <v>0</v>
      </c>
      <c r="N21" s="24">
        <f t="shared" si="16"/>
        <v>0</v>
      </c>
    </row>
    <row r="22" spans="2:14" hidden="1" outlineLevel="2" x14ac:dyDescent="0.3">
      <c r="B22" s="25">
        <f>Доходы!B21</f>
        <v>0</v>
      </c>
      <c r="C22" s="24">
        <f>Доходы!E21</f>
        <v>0</v>
      </c>
      <c r="D22" s="24">
        <f t="shared" si="15"/>
        <v>0</v>
      </c>
      <c r="E22" s="24">
        <f t="shared" si="16"/>
        <v>0</v>
      </c>
      <c r="F22" s="24">
        <f t="shared" si="16"/>
        <v>0</v>
      </c>
      <c r="G22" s="24">
        <f t="shared" si="16"/>
        <v>0</v>
      </c>
      <c r="H22" s="24">
        <f t="shared" si="16"/>
        <v>0</v>
      </c>
      <c r="I22" s="24">
        <f t="shared" si="16"/>
        <v>0</v>
      </c>
      <c r="J22" s="24">
        <f t="shared" si="16"/>
        <v>0</v>
      </c>
      <c r="K22" s="24">
        <f t="shared" si="16"/>
        <v>0</v>
      </c>
      <c r="L22" s="24">
        <f t="shared" si="16"/>
        <v>0</v>
      </c>
      <c r="M22" s="24">
        <f t="shared" si="16"/>
        <v>0</v>
      </c>
      <c r="N22" s="24">
        <f t="shared" si="16"/>
        <v>0</v>
      </c>
    </row>
    <row r="23" spans="2:14" hidden="1" outlineLevel="2" x14ac:dyDescent="0.3">
      <c r="B23" s="25">
        <f>Доходы!B22</f>
        <v>0</v>
      </c>
      <c r="C23" s="24">
        <f>Доходы!E22</f>
        <v>0</v>
      </c>
      <c r="D23" s="24">
        <f t="shared" si="15"/>
        <v>0</v>
      </c>
      <c r="E23" s="24">
        <f t="shared" si="16"/>
        <v>0</v>
      </c>
      <c r="F23" s="24">
        <f t="shared" si="16"/>
        <v>0</v>
      </c>
      <c r="G23" s="24">
        <f t="shared" si="16"/>
        <v>0</v>
      </c>
      <c r="H23" s="24">
        <f t="shared" si="16"/>
        <v>0</v>
      </c>
      <c r="I23" s="24">
        <f t="shared" si="16"/>
        <v>0</v>
      </c>
      <c r="J23" s="24">
        <f t="shared" si="16"/>
        <v>0</v>
      </c>
      <c r="K23" s="24">
        <f t="shared" si="16"/>
        <v>0</v>
      </c>
      <c r="L23" s="24">
        <f t="shared" si="16"/>
        <v>0</v>
      </c>
      <c r="M23" s="24">
        <f t="shared" si="16"/>
        <v>0</v>
      </c>
      <c r="N23" s="24">
        <f t="shared" si="16"/>
        <v>0</v>
      </c>
    </row>
    <row r="24" spans="2:14" hidden="1" outlineLevel="2" x14ac:dyDescent="0.3">
      <c r="B24" s="25">
        <f>Доходы!B23</f>
        <v>0</v>
      </c>
      <c r="C24" s="24">
        <f>Доходы!E23</f>
        <v>0</v>
      </c>
      <c r="D24" s="24">
        <f t="shared" si="15"/>
        <v>0</v>
      </c>
      <c r="E24" s="24">
        <f t="shared" si="16"/>
        <v>0</v>
      </c>
      <c r="F24" s="24">
        <f t="shared" si="16"/>
        <v>0</v>
      </c>
      <c r="G24" s="24">
        <f t="shared" si="16"/>
        <v>0</v>
      </c>
      <c r="H24" s="24">
        <f t="shared" si="16"/>
        <v>0</v>
      </c>
      <c r="I24" s="24">
        <f t="shared" si="16"/>
        <v>0</v>
      </c>
      <c r="J24" s="24">
        <f t="shared" si="16"/>
        <v>0</v>
      </c>
      <c r="K24" s="24">
        <f t="shared" si="16"/>
        <v>0</v>
      </c>
      <c r="L24" s="24">
        <f t="shared" si="16"/>
        <v>0</v>
      </c>
      <c r="M24" s="24">
        <f t="shared" si="16"/>
        <v>0</v>
      </c>
      <c r="N24" s="24">
        <f t="shared" si="16"/>
        <v>0</v>
      </c>
    </row>
    <row r="25" spans="2:14" hidden="1" outlineLevel="2" x14ac:dyDescent="0.3">
      <c r="B25" s="25">
        <f>Доходы!B24</f>
        <v>0</v>
      </c>
      <c r="C25" s="24">
        <f>Доходы!E24</f>
        <v>0</v>
      </c>
      <c r="D25" s="24">
        <f t="shared" si="15"/>
        <v>0</v>
      </c>
      <c r="E25" s="24">
        <f t="shared" si="16"/>
        <v>0</v>
      </c>
      <c r="F25" s="24">
        <f t="shared" si="16"/>
        <v>0</v>
      </c>
      <c r="G25" s="24">
        <f t="shared" si="16"/>
        <v>0</v>
      </c>
      <c r="H25" s="24">
        <f t="shared" si="16"/>
        <v>0</v>
      </c>
      <c r="I25" s="24">
        <f t="shared" si="16"/>
        <v>0</v>
      </c>
      <c r="J25" s="24">
        <f t="shared" si="16"/>
        <v>0</v>
      </c>
      <c r="K25" s="24">
        <f t="shared" si="16"/>
        <v>0</v>
      </c>
      <c r="L25" s="24">
        <f t="shared" si="16"/>
        <v>0</v>
      </c>
      <c r="M25" s="24">
        <f t="shared" si="16"/>
        <v>0</v>
      </c>
      <c r="N25" s="24">
        <f t="shared" si="16"/>
        <v>0</v>
      </c>
    </row>
    <row r="26" spans="2:14" hidden="1" outlineLevel="2" x14ac:dyDescent="0.3">
      <c r="B26" s="25">
        <f>Доходы!B25</f>
        <v>0</v>
      </c>
      <c r="C26" s="24">
        <f>Доходы!E25</f>
        <v>0</v>
      </c>
      <c r="D26" s="24">
        <f t="shared" si="15"/>
        <v>0</v>
      </c>
      <c r="E26" s="24">
        <f t="shared" si="16"/>
        <v>0</v>
      </c>
      <c r="F26" s="24">
        <f t="shared" si="16"/>
        <v>0</v>
      </c>
      <c r="G26" s="24">
        <f t="shared" si="16"/>
        <v>0</v>
      </c>
      <c r="H26" s="24">
        <f t="shared" si="16"/>
        <v>0</v>
      </c>
      <c r="I26" s="24">
        <f t="shared" si="16"/>
        <v>0</v>
      </c>
      <c r="J26" s="24">
        <f t="shared" si="16"/>
        <v>0</v>
      </c>
      <c r="K26" s="24">
        <f t="shared" si="16"/>
        <v>0</v>
      </c>
      <c r="L26" s="24">
        <f t="shared" si="16"/>
        <v>0</v>
      </c>
      <c r="M26" s="24">
        <f t="shared" si="16"/>
        <v>0</v>
      </c>
      <c r="N26" s="24">
        <f t="shared" si="16"/>
        <v>0</v>
      </c>
    </row>
    <row r="27" spans="2:14" collapsed="1" x14ac:dyDescent="0.3">
      <c r="B27" s="17" t="s">
        <v>70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4" x14ac:dyDescent="0.3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4" x14ac:dyDescent="0.3">
      <c r="B29" s="21" t="s">
        <v>72</v>
      </c>
      <c r="C29" s="22">
        <f>SUM(C30:C33)</f>
        <v>0</v>
      </c>
      <c r="D29" s="22">
        <f t="shared" ref="D29:N29" si="17">SUM(D30:D33)</f>
        <v>0</v>
      </c>
      <c r="E29" s="22">
        <f t="shared" si="17"/>
        <v>0</v>
      </c>
      <c r="F29" s="22">
        <f t="shared" si="17"/>
        <v>0</v>
      </c>
      <c r="G29" s="22">
        <f t="shared" si="17"/>
        <v>0</v>
      </c>
      <c r="H29" s="22">
        <f t="shared" si="17"/>
        <v>0</v>
      </c>
      <c r="I29" s="22">
        <f t="shared" si="17"/>
        <v>0</v>
      </c>
      <c r="J29" s="22">
        <f t="shared" si="17"/>
        <v>0</v>
      </c>
      <c r="K29" s="22">
        <f t="shared" si="17"/>
        <v>0</v>
      </c>
      <c r="L29" s="22">
        <f t="shared" si="17"/>
        <v>0</v>
      </c>
      <c r="M29" s="22">
        <f t="shared" si="17"/>
        <v>0</v>
      </c>
      <c r="N29" s="22">
        <f t="shared" si="17"/>
        <v>0</v>
      </c>
    </row>
    <row r="30" spans="2:14" hidden="1" outlineLevel="2" x14ac:dyDescent="0.3">
      <c r="B30" s="23" t="str">
        <f>Расходы!D13</f>
        <v>Материалы</v>
      </c>
      <c r="C30" s="24">
        <f>Расходы!E13</f>
        <v>0</v>
      </c>
      <c r="D30" s="24">
        <f>C30*(1+D$34)</f>
        <v>0</v>
      </c>
      <c r="E30" s="24">
        <f t="shared" ref="E30:N30" si="18">D30*(1+E$34)</f>
        <v>0</v>
      </c>
      <c r="F30" s="24">
        <f t="shared" si="18"/>
        <v>0</v>
      </c>
      <c r="G30" s="24">
        <f t="shared" si="18"/>
        <v>0</v>
      </c>
      <c r="H30" s="24">
        <f t="shared" si="18"/>
        <v>0</v>
      </c>
      <c r="I30" s="24">
        <f t="shared" si="18"/>
        <v>0</v>
      </c>
      <c r="J30" s="24">
        <f t="shared" si="18"/>
        <v>0</v>
      </c>
      <c r="K30" s="24">
        <f t="shared" si="18"/>
        <v>0</v>
      </c>
      <c r="L30" s="24">
        <f t="shared" si="18"/>
        <v>0</v>
      </c>
      <c r="M30" s="24">
        <f t="shared" si="18"/>
        <v>0</v>
      </c>
      <c r="N30" s="24">
        <f t="shared" si="18"/>
        <v>0</v>
      </c>
    </row>
    <row r="31" spans="2:14" hidden="1" outlineLevel="2" x14ac:dyDescent="0.3">
      <c r="B31" s="26" t="str">
        <f>Расходы!D27</f>
        <v>Оплата труда</v>
      </c>
      <c r="C31" s="27">
        <f>SUMIF(Расходы!F17:F26,Расходы!I18,Расходы!E17:E26)</f>
        <v>0</v>
      </c>
      <c r="D31" s="27">
        <f t="shared" ref="D31:N33" si="19">C31*(1+D$34)</f>
        <v>0</v>
      </c>
      <c r="E31" s="27">
        <f t="shared" si="19"/>
        <v>0</v>
      </c>
      <c r="F31" s="27">
        <f t="shared" si="19"/>
        <v>0</v>
      </c>
      <c r="G31" s="27">
        <f t="shared" si="19"/>
        <v>0</v>
      </c>
      <c r="H31" s="27">
        <f t="shared" si="19"/>
        <v>0</v>
      </c>
      <c r="I31" s="27">
        <f t="shared" si="19"/>
        <v>0</v>
      </c>
      <c r="J31" s="27">
        <f t="shared" si="19"/>
        <v>0</v>
      </c>
      <c r="K31" s="27">
        <f t="shared" si="19"/>
        <v>0</v>
      </c>
      <c r="L31" s="27">
        <f t="shared" si="19"/>
        <v>0</v>
      </c>
      <c r="M31" s="27">
        <f t="shared" si="19"/>
        <v>0</v>
      </c>
      <c r="N31" s="27">
        <f t="shared" si="19"/>
        <v>0</v>
      </c>
    </row>
    <row r="32" spans="2:14" hidden="1" outlineLevel="2" x14ac:dyDescent="0.3">
      <c r="B32" s="26" t="str">
        <f>Расходы!D41</f>
        <v>Амортизация</v>
      </c>
      <c r="C32" s="27">
        <f>Расходы!E41</f>
        <v>0</v>
      </c>
      <c r="D32" s="27">
        <f>C32</f>
        <v>0</v>
      </c>
      <c r="E32" s="27">
        <f t="shared" ref="E32:N32" si="20">D32</f>
        <v>0</v>
      </c>
      <c r="F32" s="27">
        <f t="shared" si="20"/>
        <v>0</v>
      </c>
      <c r="G32" s="27">
        <f t="shared" si="20"/>
        <v>0</v>
      </c>
      <c r="H32" s="27">
        <f t="shared" si="20"/>
        <v>0</v>
      </c>
      <c r="I32" s="27">
        <f t="shared" si="20"/>
        <v>0</v>
      </c>
      <c r="J32" s="27">
        <f t="shared" si="20"/>
        <v>0</v>
      </c>
      <c r="K32" s="27">
        <f t="shared" si="20"/>
        <v>0</v>
      </c>
      <c r="L32" s="27">
        <f t="shared" si="20"/>
        <v>0</v>
      </c>
      <c r="M32" s="27">
        <f t="shared" si="20"/>
        <v>0</v>
      </c>
      <c r="N32" s="27">
        <f t="shared" si="20"/>
        <v>0</v>
      </c>
    </row>
    <row r="33" spans="2:14" hidden="1" outlineLevel="2" x14ac:dyDescent="0.3">
      <c r="B33" s="23" t="str">
        <f>Расходы!D55</f>
        <v>Прочие производственные расходы</v>
      </c>
      <c r="C33" s="24">
        <f>Расходы!E55</f>
        <v>0</v>
      </c>
      <c r="D33" s="24">
        <f t="shared" si="19"/>
        <v>0</v>
      </c>
      <c r="E33" s="24">
        <f t="shared" si="19"/>
        <v>0</v>
      </c>
      <c r="F33" s="24">
        <f t="shared" si="19"/>
        <v>0</v>
      </c>
      <c r="G33" s="24">
        <f t="shared" si="19"/>
        <v>0</v>
      </c>
      <c r="H33" s="24">
        <f t="shared" si="19"/>
        <v>0</v>
      </c>
      <c r="I33" s="24">
        <f t="shared" si="19"/>
        <v>0</v>
      </c>
      <c r="J33" s="24">
        <f t="shared" si="19"/>
        <v>0</v>
      </c>
      <c r="K33" s="24">
        <f t="shared" si="19"/>
        <v>0</v>
      </c>
      <c r="L33" s="24">
        <f t="shared" si="19"/>
        <v>0</v>
      </c>
      <c r="M33" s="24">
        <f t="shared" si="19"/>
        <v>0</v>
      </c>
      <c r="N33" s="24">
        <f t="shared" si="19"/>
        <v>0</v>
      </c>
    </row>
    <row r="34" spans="2:14" collapsed="1" x14ac:dyDescent="0.3">
      <c r="B34" s="17" t="s">
        <v>71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x14ac:dyDescent="0.3">
      <c r="B35" s="28" t="s">
        <v>35</v>
      </c>
      <c r="C35" s="29">
        <f>IFERROR(C29/C8,0)</f>
        <v>0</v>
      </c>
      <c r="D35" s="29">
        <f t="shared" ref="D35:N35" si="21">IFERROR(D29/D8,0)</f>
        <v>0</v>
      </c>
      <c r="E35" s="29">
        <f t="shared" si="21"/>
        <v>0</v>
      </c>
      <c r="F35" s="29">
        <f t="shared" si="21"/>
        <v>0</v>
      </c>
      <c r="G35" s="29">
        <f t="shared" si="21"/>
        <v>0</v>
      </c>
      <c r="H35" s="29">
        <f t="shared" si="21"/>
        <v>0</v>
      </c>
      <c r="I35" s="29">
        <f t="shared" si="21"/>
        <v>0</v>
      </c>
      <c r="J35" s="29">
        <f t="shared" si="21"/>
        <v>0</v>
      </c>
      <c r="K35" s="29">
        <f t="shared" si="21"/>
        <v>0</v>
      </c>
      <c r="L35" s="29">
        <f t="shared" si="21"/>
        <v>0</v>
      </c>
      <c r="M35" s="29">
        <f t="shared" si="21"/>
        <v>0</v>
      </c>
      <c r="N35" s="29">
        <f t="shared" si="21"/>
        <v>0</v>
      </c>
    </row>
    <row r="36" spans="2:14" x14ac:dyDescent="0.3">
      <c r="B36" s="30"/>
      <c r="C36" s="31"/>
      <c r="D36" s="31"/>
      <c r="E36" s="31"/>
      <c r="F36" s="31"/>
      <c r="G36" s="31"/>
      <c r="H36"/>
      <c r="I36"/>
      <c r="J36"/>
      <c r="K36"/>
      <c r="L36"/>
      <c r="M36"/>
      <c r="N36"/>
    </row>
    <row r="37" spans="2:14" x14ac:dyDescent="0.3">
      <c r="B37" s="21" t="s">
        <v>34</v>
      </c>
      <c r="C37" s="22">
        <f>C8-C29</f>
        <v>0</v>
      </c>
      <c r="D37" s="22">
        <f t="shared" ref="D37:N37" si="22">D8-D29</f>
        <v>0</v>
      </c>
      <c r="E37" s="22">
        <f t="shared" si="22"/>
        <v>0</v>
      </c>
      <c r="F37" s="22">
        <f t="shared" si="22"/>
        <v>0</v>
      </c>
      <c r="G37" s="22">
        <f t="shared" si="22"/>
        <v>0</v>
      </c>
      <c r="H37" s="22">
        <f t="shared" si="22"/>
        <v>0</v>
      </c>
      <c r="I37" s="22">
        <f t="shared" si="22"/>
        <v>0</v>
      </c>
      <c r="J37" s="22">
        <f t="shared" si="22"/>
        <v>0</v>
      </c>
      <c r="K37" s="22">
        <f t="shared" si="22"/>
        <v>0</v>
      </c>
      <c r="L37" s="22">
        <f t="shared" si="22"/>
        <v>0</v>
      </c>
      <c r="M37" s="22">
        <f t="shared" si="22"/>
        <v>0</v>
      </c>
      <c r="N37" s="22">
        <f t="shared" si="22"/>
        <v>0</v>
      </c>
    </row>
    <row r="38" spans="2:14" x14ac:dyDescent="0.3">
      <c r="B38" s="30"/>
      <c r="C38" s="31"/>
      <c r="D38" s="31"/>
      <c r="E38" s="31"/>
      <c r="F38" s="31"/>
      <c r="G38" s="31"/>
      <c r="H38"/>
      <c r="I38"/>
      <c r="J38"/>
      <c r="K38"/>
      <c r="L38"/>
      <c r="M38"/>
      <c r="N38"/>
    </row>
    <row r="39" spans="2:14" x14ac:dyDescent="0.3">
      <c r="B39" s="21" t="s">
        <v>69</v>
      </c>
      <c r="C39" s="22">
        <f>SUM(C41:C50)</f>
        <v>0.15</v>
      </c>
      <c r="D39" s="22">
        <f t="shared" ref="D39:N39" si="23">SUM(D41:D50)</f>
        <v>0.15</v>
      </c>
      <c r="E39" s="22">
        <f t="shared" si="23"/>
        <v>0.15</v>
      </c>
      <c r="F39" s="22">
        <f t="shared" si="23"/>
        <v>0.15</v>
      </c>
      <c r="G39" s="22">
        <f t="shared" si="23"/>
        <v>0.15</v>
      </c>
      <c r="H39" s="22">
        <f t="shared" si="23"/>
        <v>0.15</v>
      </c>
      <c r="I39" s="22">
        <f t="shared" si="23"/>
        <v>0.15</v>
      </c>
      <c r="J39" s="22">
        <f t="shared" si="23"/>
        <v>0.15</v>
      </c>
      <c r="K39" s="22">
        <f t="shared" si="23"/>
        <v>0.15</v>
      </c>
      <c r="L39" s="22">
        <f t="shared" si="23"/>
        <v>0.15</v>
      </c>
      <c r="M39" s="22">
        <f t="shared" si="23"/>
        <v>0.15</v>
      </c>
      <c r="N39" s="22">
        <f t="shared" si="23"/>
        <v>0.15</v>
      </c>
    </row>
    <row r="40" spans="2:14" hidden="1" outlineLevel="2" x14ac:dyDescent="0.3">
      <c r="B40" s="32" t="str">
        <f>B31</f>
        <v>Оплата труда</v>
      </c>
      <c r="C40" s="27">
        <f>SUMIF(Расходы!F17:F26,Расходы!I17,Расходы!E17:E26)</f>
        <v>0</v>
      </c>
      <c r="D40" s="24">
        <f>C40</f>
        <v>0</v>
      </c>
      <c r="E40" s="24">
        <f t="shared" ref="E40:N40" si="24">D40</f>
        <v>0</v>
      </c>
      <c r="F40" s="24">
        <f t="shared" si="24"/>
        <v>0</v>
      </c>
      <c r="G40" s="24">
        <f t="shared" si="24"/>
        <v>0</v>
      </c>
      <c r="H40" s="24">
        <f t="shared" si="24"/>
        <v>0</v>
      </c>
      <c r="I40" s="24">
        <f t="shared" si="24"/>
        <v>0</v>
      </c>
      <c r="J40" s="24">
        <f t="shared" si="24"/>
        <v>0</v>
      </c>
      <c r="K40" s="24">
        <f t="shared" si="24"/>
        <v>0</v>
      </c>
      <c r="L40" s="24">
        <f t="shared" si="24"/>
        <v>0</v>
      </c>
      <c r="M40" s="24">
        <f t="shared" si="24"/>
        <v>0</v>
      </c>
      <c r="N40" s="24">
        <f t="shared" si="24"/>
        <v>0</v>
      </c>
    </row>
    <row r="41" spans="2:14" s="8" customFormat="1" hidden="1" outlineLevel="2" x14ac:dyDescent="0.3">
      <c r="B41" s="25" t="str">
        <f>Расходы!B59</f>
        <v>Страховые взносы</v>
      </c>
      <c r="C41" s="24">
        <f>Расходы!E59</f>
        <v>0.15</v>
      </c>
      <c r="D41" s="24">
        <f>C41</f>
        <v>0.15</v>
      </c>
      <c r="E41" s="24">
        <f t="shared" ref="E41:N41" si="25">D41</f>
        <v>0.15</v>
      </c>
      <c r="F41" s="24">
        <f t="shared" si="25"/>
        <v>0.15</v>
      </c>
      <c r="G41" s="24">
        <f t="shared" si="25"/>
        <v>0.15</v>
      </c>
      <c r="H41" s="24">
        <f t="shared" si="25"/>
        <v>0.15</v>
      </c>
      <c r="I41" s="24">
        <f t="shared" si="25"/>
        <v>0.15</v>
      </c>
      <c r="J41" s="24">
        <f t="shared" si="25"/>
        <v>0.15</v>
      </c>
      <c r="K41" s="24">
        <f t="shared" si="25"/>
        <v>0.15</v>
      </c>
      <c r="L41" s="24">
        <f t="shared" si="25"/>
        <v>0.15</v>
      </c>
      <c r="M41" s="24">
        <f t="shared" si="25"/>
        <v>0.15</v>
      </c>
      <c r="N41" s="24">
        <f t="shared" si="25"/>
        <v>0.15</v>
      </c>
    </row>
    <row r="42" spans="2:14" s="8" customFormat="1" hidden="1" outlineLevel="2" x14ac:dyDescent="0.3">
      <c r="B42" s="25" t="str">
        <f>Расходы!B60</f>
        <v>Реклама</v>
      </c>
      <c r="C42" s="24">
        <f>Расходы!E60</f>
        <v>0</v>
      </c>
      <c r="D42" s="24">
        <f t="shared" ref="D42:N50" si="26">C42</f>
        <v>0</v>
      </c>
      <c r="E42" s="24">
        <f t="shared" si="26"/>
        <v>0</v>
      </c>
      <c r="F42" s="24">
        <f t="shared" si="26"/>
        <v>0</v>
      </c>
      <c r="G42" s="24">
        <f t="shared" si="26"/>
        <v>0</v>
      </c>
      <c r="H42" s="24">
        <f t="shared" si="26"/>
        <v>0</v>
      </c>
      <c r="I42" s="24">
        <f t="shared" si="26"/>
        <v>0</v>
      </c>
      <c r="J42" s="24">
        <f t="shared" si="26"/>
        <v>0</v>
      </c>
      <c r="K42" s="24">
        <f t="shared" si="26"/>
        <v>0</v>
      </c>
      <c r="L42" s="24">
        <f t="shared" si="26"/>
        <v>0</v>
      </c>
      <c r="M42" s="24">
        <f t="shared" si="26"/>
        <v>0</v>
      </c>
      <c r="N42" s="24">
        <f t="shared" si="26"/>
        <v>0</v>
      </c>
    </row>
    <row r="43" spans="2:14" s="8" customFormat="1" hidden="1" outlineLevel="2" x14ac:dyDescent="0.3">
      <c r="B43" s="25" t="str">
        <f>Расходы!B61</f>
        <v>Коммунальные расходы</v>
      </c>
      <c r="C43" s="24">
        <f>Расходы!E61</f>
        <v>0</v>
      </c>
      <c r="D43" s="24">
        <f t="shared" si="26"/>
        <v>0</v>
      </c>
      <c r="E43" s="24">
        <f t="shared" si="26"/>
        <v>0</v>
      </c>
      <c r="F43" s="24">
        <f t="shared" si="26"/>
        <v>0</v>
      </c>
      <c r="G43" s="24">
        <f t="shared" si="26"/>
        <v>0</v>
      </c>
      <c r="H43" s="24">
        <f t="shared" si="26"/>
        <v>0</v>
      </c>
      <c r="I43" s="24">
        <f t="shared" si="26"/>
        <v>0</v>
      </c>
      <c r="J43" s="24">
        <f t="shared" si="26"/>
        <v>0</v>
      </c>
      <c r="K43" s="24">
        <f t="shared" si="26"/>
        <v>0</v>
      </c>
      <c r="L43" s="24">
        <f t="shared" si="26"/>
        <v>0</v>
      </c>
      <c r="M43" s="24">
        <f t="shared" si="26"/>
        <v>0</v>
      </c>
      <c r="N43" s="24">
        <f t="shared" si="26"/>
        <v>0</v>
      </c>
    </row>
    <row r="44" spans="2:14" s="8" customFormat="1" hidden="1" outlineLevel="2" x14ac:dyDescent="0.3">
      <c r="B44" s="25" t="str">
        <f>Расходы!B62</f>
        <v>Транспортные расходы</v>
      </c>
      <c r="C44" s="24">
        <f>Расходы!E62</f>
        <v>0</v>
      </c>
      <c r="D44" s="24">
        <f t="shared" si="26"/>
        <v>0</v>
      </c>
      <c r="E44" s="24">
        <f t="shared" si="26"/>
        <v>0</v>
      </c>
      <c r="F44" s="24">
        <f t="shared" si="26"/>
        <v>0</v>
      </c>
      <c r="G44" s="24">
        <f t="shared" si="26"/>
        <v>0</v>
      </c>
      <c r="H44" s="24">
        <f t="shared" si="26"/>
        <v>0</v>
      </c>
      <c r="I44" s="24">
        <f t="shared" si="26"/>
        <v>0</v>
      </c>
      <c r="J44" s="24">
        <f t="shared" si="26"/>
        <v>0</v>
      </c>
      <c r="K44" s="24">
        <f t="shared" si="26"/>
        <v>0</v>
      </c>
      <c r="L44" s="24">
        <f t="shared" si="26"/>
        <v>0</v>
      </c>
      <c r="M44" s="24">
        <f t="shared" si="26"/>
        <v>0</v>
      </c>
      <c r="N44" s="24">
        <f t="shared" si="26"/>
        <v>0</v>
      </c>
    </row>
    <row r="45" spans="2:14" s="8" customFormat="1" hidden="1" outlineLevel="2" x14ac:dyDescent="0.3">
      <c r="B45" s="25" t="str">
        <f>Расходы!B63</f>
        <v>Аренда</v>
      </c>
      <c r="C45" s="24">
        <f>Расходы!E63</f>
        <v>0</v>
      </c>
      <c r="D45" s="24">
        <f t="shared" si="26"/>
        <v>0</v>
      </c>
      <c r="E45" s="24">
        <f t="shared" si="26"/>
        <v>0</v>
      </c>
      <c r="F45" s="24">
        <f t="shared" si="26"/>
        <v>0</v>
      </c>
      <c r="G45" s="24">
        <f t="shared" si="26"/>
        <v>0</v>
      </c>
      <c r="H45" s="24">
        <f t="shared" si="26"/>
        <v>0</v>
      </c>
      <c r="I45" s="24">
        <f t="shared" si="26"/>
        <v>0</v>
      </c>
      <c r="J45" s="24">
        <f t="shared" si="26"/>
        <v>0</v>
      </c>
      <c r="K45" s="24">
        <f t="shared" si="26"/>
        <v>0</v>
      </c>
      <c r="L45" s="24">
        <f t="shared" si="26"/>
        <v>0</v>
      </c>
      <c r="M45" s="24">
        <f t="shared" si="26"/>
        <v>0</v>
      </c>
      <c r="N45" s="24">
        <f t="shared" si="26"/>
        <v>0</v>
      </c>
    </row>
    <row r="46" spans="2:14" s="8" customFormat="1" hidden="1" outlineLevel="2" x14ac:dyDescent="0.3">
      <c r="B46" s="25">
        <f>Расходы!B64</f>
        <v>0</v>
      </c>
      <c r="C46" s="24">
        <f>Расходы!E64</f>
        <v>0</v>
      </c>
      <c r="D46" s="24">
        <f t="shared" si="26"/>
        <v>0</v>
      </c>
      <c r="E46" s="24">
        <f t="shared" si="26"/>
        <v>0</v>
      </c>
      <c r="F46" s="24">
        <f t="shared" si="26"/>
        <v>0</v>
      </c>
      <c r="G46" s="24">
        <f t="shared" si="26"/>
        <v>0</v>
      </c>
      <c r="H46" s="24">
        <f t="shared" si="26"/>
        <v>0</v>
      </c>
      <c r="I46" s="24">
        <f t="shared" si="26"/>
        <v>0</v>
      </c>
      <c r="J46" s="24">
        <f t="shared" si="26"/>
        <v>0</v>
      </c>
      <c r="K46" s="24">
        <f t="shared" si="26"/>
        <v>0</v>
      </c>
      <c r="L46" s="24">
        <f t="shared" si="26"/>
        <v>0</v>
      </c>
      <c r="M46" s="24">
        <f t="shared" si="26"/>
        <v>0</v>
      </c>
      <c r="N46" s="24">
        <f t="shared" si="26"/>
        <v>0</v>
      </c>
    </row>
    <row r="47" spans="2:14" s="8" customFormat="1" hidden="1" outlineLevel="2" x14ac:dyDescent="0.3">
      <c r="B47" s="25">
        <f>Расходы!B65</f>
        <v>0</v>
      </c>
      <c r="C47" s="24">
        <f>Расходы!E65</f>
        <v>0</v>
      </c>
      <c r="D47" s="24">
        <f t="shared" si="26"/>
        <v>0</v>
      </c>
      <c r="E47" s="24">
        <f t="shared" si="26"/>
        <v>0</v>
      </c>
      <c r="F47" s="24">
        <f t="shared" si="26"/>
        <v>0</v>
      </c>
      <c r="G47" s="24">
        <f t="shared" si="26"/>
        <v>0</v>
      </c>
      <c r="H47" s="24">
        <f t="shared" si="26"/>
        <v>0</v>
      </c>
      <c r="I47" s="24">
        <f t="shared" si="26"/>
        <v>0</v>
      </c>
      <c r="J47" s="24">
        <f t="shared" si="26"/>
        <v>0</v>
      </c>
      <c r="K47" s="24">
        <f t="shared" si="26"/>
        <v>0</v>
      </c>
      <c r="L47" s="24">
        <f t="shared" si="26"/>
        <v>0</v>
      </c>
      <c r="M47" s="24">
        <f t="shared" si="26"/>
        <v>0</v>
      </c>
      <c r="N47" s="24">
        <f t="shared" si="26"/>
        <v>0</v>
      </c>
    </row>
    <row r="48" spans="2:14" s="8" customFormat="1" hidden="1" outlineLevel="2" x14ac:dyDescent="0.3">
      <c r="B48" s="25">
        <f>Расходы!B66</f>
        <v>0</v>
      </c>
      <c r="C48" s="24">
        <f>Расходы!E66</f>
        <v>0</v>
      </c>
      <c r="D48" s="24">
        <f t="shared" si="26"/>
        <v>0</v>
      </c>
      <c r="E48" s="24">
        <f t="shared" si="26"/>
        <v>0</v>
      </c>
      <c r="F48" s="24">
        <f t="shared" si="26"/>
        <v>0</v>
      </c>
      <c r="G48" s="24">
        <f t="shared" si="26"/>
        <v>0</v>
      </c>
      <c r="H48" s="24">
        <f t="shared" si="26"/>
        <v>0</v>
      </c>
      <c r="I48" s="24">
        <f t="shared" si="26"/>
        <v>0</v>
      </c>
      <c r="J48" s="24">
        <f t="shared" si="26"/>
        <v>0</v>
      </c>
      <c r="K48" s="24">
        <f t="shared" si="26"/>
        <v>0</v>
      </c>
      <c r="L48" s="24">
        <f t="shared" si="26"/>
        <v>0</v>
      </c>
      <c r="M48" s="24">
        <f t="shared" si="26"/>
        <v>0</v>
      </c>
      <c r="N48" s="24">
        <f t="shared" si="26"/>
        <v>0</v>
      </c>
    </row>
    <row r="49" spans="2:14" s="8" customFormat="1" hidden="1" outlineLevel="2" x14ac:dyDescent="0.3">
      <c r="B49" s="25">
        <f>Расходы!B67</f>
        <v>0</v>
      </c>
      <c r="C49" s="24">
        <f>Расходы!E67</f>
        <v>0</v>
      </c>
      <c r="D49" s="24">
        <f t="shared" si="26"/>
        <v>0</v>
      </c>
      <c r="E49" s="24">
        <f t="shared" si="26"/>
        <v>0</v>
      </c>
      <c r="F49" s="24">
        <f t="shared" si="26"/>
        <v>0</v>
      </c>
      <c r="G49" s="24">
        <f t="shared" si="26"/>
        <v>0</v>
      </c>
      <c r="H49" s="24">
        <f t="shared" si="26"/>
        <v>0</v>
      </c>
      <c r="I49" s="24">
        <f t="shared" si="26"/>
        <v>0</v>
      </c>
      <c r="J49" s="24">
        <f t="shared" si="26"/>
        <v>0</v>
      </c>
      <c r="K49" s="24">
        <f t="shared" si="26"/>
        <v>0</v>
      </c>
      <c r="L49" s="24">
        <f t="shared" si="26"/>
        <v>0</v>
      </c>
      <c r="M49" s="24">
        <f t="shared" si="26"/>
        <v>0</v>
      </c>
      <c r="N49" s="24">
        <f t="shared" si="26"/>
        <v>0</v>
      </c>
    </row>
    <row r="50" spans="2:14" s="8" customFormat="1" hidden="1" outlineLevel="2" x14ac:dyDescent="0.3">
      <c r="B50" s="25">
        <f>Расходы!B68</f>
        <v>0</v>
      </c>
      <c r="C50" s="24">
        <f>Расходы!E68</f>
        <v>0</v>
      </c>
      <c r="D50" s="24">
        <f t="shared" si="26"/>
        <v>0</v>
      </c>
      <c r="E50" s="24">
        <f t="shared" si="26"/>
        <v>0</v>
      </c>
      <c r="F50" s="24">
        <f t="shared" si="26"/>
        <v>0</v>
      </c>
      <c r="G50" s="24">
        <f t="shared" si="26"/>
        <v>0</v>
      </c>
      <c r="H50" s="24">
        <f t="shared" si="26"/>
        <v>0</v>
      </c>
      <c r="I50" s="24">
        <f t="shared" si="26"/>
        <v>0</v>
      </c>
      <c r="J50" s="24">
        <f t="shared" si="26"/>
        <v>0</v>
      </c>
      <c r="K50" s="24">
        <f t="shared" si="26"/>
        <v>0</v>
      </c>
      <c r="L50" s="24">
        <f t="shared" si="26"/>
        <v>0</v>
      </c>
      <c r="M50" s="24">
        <f t="shared" si="26"/>
        <v>0</v>
      </c>
      <c r="N50" s="24">
        <f t="shared" si="26"/>
        <v>0</v>
      </c>
    </row>
    <row r="51" spans="2:14" s="8" customFormat="1" collapsed="1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s="8" customFormat="1" x14ac:dyDescent="0.3">
      <c r="B52" s="21" t="s">
        <v>73</v>
      </c>
      <c r="C52" s="22">
        <f>C37-C39</f>
        <v>-0.15</v>
      </c>
      <c r="D52" s="22">
        <f t="shared" ref="D52:N52" si="27">D37-D39</f>
        <v>-0.15</v>
      </c>
      <c r="E52" s="22">
        <f t="shared" si="27"/>
        <v>-0.15</v>
      </c>
      <c r="F52" s="22">
        <f t="shared" si="27"/>
        <v>-0.15</v>
      </c>
      <c r="G52" s="22">
        <f t="shared" si="27"/>
        <v>-0.15</v>
      </c>
      <c r="H52" s="22">
        <f t="shared" si="27"/>
        <v>-0.15</v>
      </c>
      <c r="I52" s="22">
        <f t="shared" si="27"/>
        <v>-0.15</v>
      </c>
      <c r="J52" s="22">
        <f t="shared" si="27"/>
        <v>-0.15</v>
      </c>
      <c r="K52" s="22">
        <f t="shared" si="27"/>
        <v>-0.15</v>
      </c>
      <c r="L52" s="22">
        <f t="shared" si="27"/>
        <v>-0.15</v>
      </c>
      <c r="M52" s="22">
        <f t="shared" si="27"/>
        <v>-0.15</v>
      </c>
      <c r="N52" s="22">
        <f t="shared" si="27"/>
        <v>-0.15</v>
      </c>
    </row>
    <row r="53" spans="2:14" x14ac:dyDescent="0.3">
      <c r="B53"/>
      <c r="C53" s="33"/>
      <c r="D53" s="33"/>
      <c r="E53" s="33"/>
      <c r="F53" s="33"/>
      <c r="G53" s="33"/>
      <c r="H53"/>
      <c r="I53"/>
      <c r="J53"/>
      <c r="K53"/>
      <c r="L53"/>
      <c r="M53"/>
      <c r="N53"/>
    </row>
    <row r="54" spans="2:14" x14ac:dyDescent="0.3">
      <c r="B54" s="21" t="str">
        <f>Доходы!D34</f>
        <v>Прочие доходы</v>
      </c>
      <c r="C54" s="34">
        <f>Доходы!E34</f>
        <v>0</v>
      </c>
      <c r="D54" s="35">
        <f>C54</f>
        <v>0</v>
      </c>
      <c r="E54" s="35">
        <f t="shared" ref="E54:N54" si="28">D54</f>
        <v>0</v>
      </c>
      <c r="F54" s="35">
        <f t="shared" si="28"/>
        <v>0</v>
      </c>
      <c r="G54" s="35">
        <f t="shared" si="28"/>
        <v>0</v>
      </c>
      <c r="H54" s="35">
        <f t="shared" si="28"/>
        <v>0</v>
      </c>
      <c r="I54" s="35">
        <f t="shared" si="28"/>
        <v>0</v>
      </c>
      <c r="J54" s="35">
        <f t="shared" si="28"/>
        <v>0</v>
      </c>
      <c r="K54" s="35">
        <f t="shared" si="28"/>
        <v>0</v>
      </c>
      <c r="L54" s="35">
        <f t="shared" si="28"/>
        <v>0</v>
      </c>
      <c r="M54" s="35">
        <f t="shared" si="28"/>
        <v>0</v>
      </c>
      <c r="N54" s="35">
        <f t="shared" si="28"/>
        <v>0</v>
      </c>
    </row>
    <row r="55" spans="2:14" x14ac:dyDescent="0.3">
      <c r="B55" s="21" t="str">
        <f>Расходы!D76</f>
        <v>Прочие расходы</v>
      </c>
      <c r="C55" s="36">
        <f>Расходы!E76+Расходы!E83</f>
        <v>0</v>
      </c>
      <c r="D55" s="35">
        <f>C55</f>
        <v>0</v>
      </c>
      <c r="E55" s="35">
        <f t="shared" ref="E55:N55" si="29">D55</f>
        <v>0</v>
      </c>
      <c r="F55" s="35">
        <f t="shared" si="29"/>
        <v>0</v>
      </c>
      <c r="G55" s="35">
        <f t="shared" si="29"/>
        <v>0</v>
      </c>
      <c r="H55" s="35">
        <f t="shared" si="29"/>
        <v>0</v>
      </c>
      <c r="I55" s="35">
        <f t="shared" si="29"/>
        <v>0</v>
      </c>
      <c r="J55" s="35">
        <f t="shared" si="29"/>
        <v>0</v>
      </c>
      <c r="K55" s="35">
        <f t="shared" si="29"/>
        <v>0</v>
      </c>
      <c r="L55" s="35">
        <f t="shared" si="29"/>
        <v>0</v>
      </c>
      <c r="M55" s="35">
        <f t="shared" si="29"/>
        <v>0</v>
      </c>
      <c r="N55" s="35">
        <f t="shared" si="29"/>
        <v>0</v>
      </c>
    </row>
    <row r="56" spans="2:14" x14ac:dyDescent="0.3">
      <c r="B56" s="25" t="s">
        <v>81</v>
      </c>
      <c r="C56" s="24">
        <f>IF(MONTH(Расходы!$F$80)&lt;='P&amp;L'!C6,Расходы!$E$80,0)</f>
        <v>0</v>
      </c>
      <c r="D56" s="24">
        <f>IF(MONTH(Расходы!$F$80)&lt;='P&amp;L'!D6,Расходы!$E$80,0)</f>
        <v>0</v>
      </c>
      <c r="E56" s="24">
        <f>IF(MONTH(Расходы!$F$80)&lt;='P&amp;L'!E6,Расходы!$E$80,0)</f>
        <v>0</v>
      </c>
      <c r="F56" s="24">
        <f>IF(MONTH(Расходы!$F$80)&lt;='P&amp;L'!F6,Расходы!$E$80,0)</f>
        <v>0</v>
      </c>
      <c r="G56" s="24">
        <f>IF(MONTH(Расходы!$F$80)&lt;='P&amp;L'!G6,Расходы!$E$80,0)</f>
        <v>0</v>
      </c>
      <c r="H56" s="24">
        <f>IF(MONTH(Расходы!$F$80)&lt;='P&amp;L'!H6,Расходы!$E$80,0)</f>
        <v>0</v>
      </c>
      <c r="I56" s="24">
        <f>IF(MONTH(Расходы!$F$80)&lt;='P&amp;L'!I6,Расходы!$E$80,0)</f>
        <v>0</v>
      </c>
      <c r="J56" s="24">
        <f>IF(MONTH(Расходы!$F$80)&lt;='P&amp;L'!J6,Расходы!$E$80,0)</f>
        <v>0</v>
      </c>
      <c r="K56" s="24">
        <f>IF(MONTH(Расходы!$F$80)&lt;='P&amp;L'!K6,Расходы!$E$80,0)</f>
        <v>0</v>
      </c>
      <c r="L56" s="24">
        <f>IF(MONTH(Расходы!$F$80)&lt;='P&amp;L'!L6,Расходы!$E$80,0)</f>
        <v>0</v>
      </c>
      <c r="M56" s="24">
        <f>IF(MONTH(Расходы!$F$80)&lt;='P&amp;L'!M6,Расходы!$E$80,0)</f>
        <v>0</v>
      </c>
      <c r="N56" s="24">
        <f>IF(MONTH(Расходы!$F$80)&lt;='P&amp;L'!N6,Расходы!$E$80,0)</f>
        <v>0</v>
      </c>
    </row>
    <row r="57" spans="2:14" x14ac:dyDescent="0.3">
      <c r="B57" s="25" t="s">
        <v>82</v>
      </c>
      <c r="C57" s="24">
        <f>IF(MONTH(Расходы!$F$81)&lt;='P&amp;L'!C6,Расходы!$E$81,0)</f>
        <v>0</v>
      </c>
      <c r="D57" s="24">
        <f>IF(MONTH(Расходы!$F$81)&lt;='P&amp;L'!D6,Расходы!$E$81,0)</f>
        <v>0</v>
      </c>
      <c r="E57" s="24">
        <f>IF(MONTH(Расходы!$F$81)&lt;='P&amp;L'!E6,Расходы!$E$81,0)</f>
        <v>0</v>
      </c>
      <c r="F57" s="24">
        <f>IF(MONTH(Расходы!$F$81)&lt;='P&amp;L'!F6,Расходы!$E$81,0)</f>
        <v>0</v>
      </c>
      <c r="G57" s="24">
        <f>IF(MONTH(Расходы!$F$81)&lt;='P&amp;L'!G6,Расходы!$E$81,0)</f>
        <v>0</v>
      </c>
      <c r="H57" s="24">
        <f>IF(MONTH(Расходы!$F$81)&lt;='P&amp;L'!H6,Расходы!$E$81,0)</f>
        <v>0</v>
      </c>
      <c r="I57" s="24">
        <f>IF(MONTH(Расходы!$F$81)&lt;='P&amp;L'!I6,Расходы!$E$81,0)</f>
        <v>0</v>
      </c>
      <c r="J57" s="24">
        <f>IF(MONTH(Расходы!$F$81)&lt;='P&amp;L'!J6,Расходы!$E$81,0)</f>
        <v>0</v>
      </c>
      <c r="K57" s="24">
        <f>IF(MONTH(Расходы!$F$81)&lt;='P&amp;L'!K6,Расходы!$E$81,0)</f>
        <v>0</v>
      </c>
      <c r="L57" s="24">
        <f>IF(MONTH(Расходы!$F$81)&lt;='P&amp;L'!L6,Расходы!$E$81,0)</f>
        <v>0</v>
      </c>
      <c r="M57" s="24">
        <f>IF(MONTH(Расходы!$F$81)&lt;='P&amp;L'!M6,Расходы!$E$81,0)</f>
        <v>0</v>
      </c>
      <c r="N57" s="24">
        <f>IF(MONTH(Расходы!$F$81)&lt;='P&amp;L'!N6,Расходы!$E$81,0)</f>
        <v>0</v>
      </c>
    </row>
    <row r="58" spans="2:14" x14ac:dyDescent="0.3">
      <c r="B58" s="25" t="s">
        <v>83</v>
      </c>
      <c r="C58" s="24">
        <f>IF(MONTH(Расходы!$F$82)&lt;='P&amp;L'!C6,Расходы!$E$82,0)</f>
        <v>0</v>
      </c>
      <c r="D58" s="24">
        <f>IF(MONTH(Расходы!$F$82)&lt;='P&amp;L'!D6,Расходы!$E$82,0)</f>
        <v>0</v>
      </c>
      <c r="E58" s="24">
        <f>IF(MONTH(Расходы!$F$82)&lt;='P&amp;L'!E6,Расходы!$E$82,0)</f>
        <v>0</v>
      </c>
      <c r="F58" s="24">
        <f>IF(MONTH(Расходы!$F$82)&lt;='P&amp;L'!F6,Расходы!$E$82,0)</f>
        <v>0</v>
      </c>
      <c r="G58" s="24">
        <f>IF(MONTH(Расходы!$F$82)&lt;='P&amp;L'!G6,Расходы!$E$82,0)</f>
        <v>0</v>
      </c>
      <c r="H58" s="24">
        <f>IF(MONTH(Расходы!$F$82)&lt;='P&amp;L'!H6,Расходы!$E$82,0)</f>
        <v>0</v>
      </c>
      <c r="I58" s="24">
        <f>IF(MONTH(Расходы!$F$82)&lt;='P&amp;L'!I6,Расходы!$E$82,0)</f>
        <v>0</v>
      </c>
      <c r="J58" s="24">
        <f>IF(MONTH(Расходы!$F$82)&lt;='P&amp;L'!J6,Расходы!$E$82,0)</f>
        <v>0</v>
      </c>
      <c r="K58" s="24">
        <f>IF(MONTH(Расходы!$F$82)&lt;='P&amp;L'!K6,Расходы!$E$82,0)</f>
        <v>0</v>
      </c>
      <c r="L58" s="24">
        <f>IF(MONTH(Расходы!$F$82)&lt;='P&amp;L'!L6,Расходы!$E$82,0)</f>
        <v>0</v>
      </c>
      <c r="M58" s="24">
        <f>IF(MONTH(Расходы!$F$82)&lt;='P&amp;L'!M6,Расходы!$E$82,0)</f>
        <v>0</v>
      </c>
      <c r="N58" s="24">
        <f>IF(MONTH(Расходы!$F$82)&lt;='P&amp;L'!N6,Расходы!$E$82,0)</f>
        <v>0</v>
      </c>
    </row>
    <row r="59" spans="2:14" x14ac:dyDescent="0.3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2:14" x14ac:dyDescent="0.3">
      <c r="B60" s="21" t="s">
        <v>74</v>
      </c>
      <c r="C60" s="22">
        <f>C52+C54-C55</f>
        <v>-0.15</v>
      </c>
      <c r="D60" s="22">
        <f t="shared" ref="D60:N60" si="30">D52+D54-D55</f>
        <v>-0.15</v>
      </c>
      <c r="E60" s="22">
        <f t="shared" si="30"/>
        <v>-0.15</v>
      </c>
      <c r="F60" s="22">
        <f t="shared" si="30"/>
        <v>-0.15</v>
      </c>
      <c r="G60" s="22">
        <f t="shared" si="30"/>
        <v>-0.15</v>
      </c>
      <c r="H60" s="22">
        <f t="shared" si="30"/>
        <v>-0.15</v>
      </c>
      <c r="I60" s="22">
        <f t="shared" si="30"/>
        <v>-0.15</v>
      </c>
      <c r="J60" s="22">
        <f t="shared" si="30"/>
        <v>-0.15</v>
      </c>
      <c r="K60" s="22">
        <f t="shared" si="30"/>
        <v>-0.15</v>
      </c>
      <c r="L60" s="22">
        <f t="shared" si="30"/>
        <v>-0.15</v>
      </c>
      <c r="M60" s="22">
        <f t="shared" si="30"/>
        <v>-0.15</v>
      </c>
      <c r="N60" s="22">
        <f t="shared" si="30"/>
        <v>-0.15</v>
      </c>
    </row>
    <row r="61" spans="2:14" x14ac:dyDescent="0.3">
      <c r="B61" s="23" t="s">
        <v>75</v>
      </c>
      <c r="C61" s="24">
        <f>IF(AND($C$3=$P$3,$C$4=$Q$3),C8*$C$4,C60*$C$4)</f>
        <v>0</v>
      </c>
      <c r="D61" s="24">
        <f t="shared" ref="D61:N61" si="31">IF(AND($C$3=$P$3,$C$4=$Q$3),D8*$C$4,D60*$C$4)</f>
        <v>0</v>
      </c>
      <c r="E61" s="24">
        <f t="shared" si="31"/>
        <v>0</v>
      </c>
      <c r="F61" s="24">
        <f t="shared" si="31"/>
        <v>0</v>
      </c>
      <c r="G61" s="24">
        <f t="shared" si="31"/>
        <v>0</v>
      </c>
      <c r="H61" s="24">
        <f t="shared" si="31"/>
        <v>0</v>
      </c>
      <c r="I61" s="24">
        <f t="shared" si="31"/>
        <v>0</v>
      </c>
      <c r="J61" s="24">
        <f t="shared" si="31"/>
        <v>0</v>
      </c>
      <c r="K61" s="24">
        <f t="shared" si="31"/>
        <v>0</v>
      </c>
      <c r="L61" s="24">
        <f t="shared" si="31"/>
        <v>0</v>
      </c>
      <c r="M61" s="24">
        <f t="shared" si="31"/>
        <v>0</v>
      </c>
      <c r="N61" s="24">
        <f t="shared" si="31"/>
        <v>0</v>
      </c>
    </row>
    <row r="62" spans="2:14" x14ac:dyDescent="0.3">
      <c r="B62"/>
      <c r="C62" s="33"/>
      <c r="D62" s="33"/>
      <c r="E62"/>
      <c r="F62"/>
      <c r="G62"/>
      <c r="H62"/>
      <c r="I62"/>
      <c r="J62"/>
      <c r="K62"/>
      <c r="L62"/>
      <c r="M62"/>
      <c r="N62"/>
    </row>
    <row r="63" spans="2:14" x14ac:dyDescent="0.3">
      <c r="B63" s="21" t="s">
        <v>38</v>
      </c>
      <c r="C63" s="35">
        <f>C60-C61</f>
        <v>-0.15</v>
      </c>
      <c r="D63" s="35">
        <f t="shared" ref="D63:N63" si="32">D60-D61</f>
        <v>-0.15</v>
      </c>
      <c r="E63" s="35">
        <f t="shared" si="32"/>
        <v>-0.15</v>
      </c>
      <c r="F63" s="35">
        <f t="shared" si="32"/>
        <v>-0.15</v>
      </c>
      <c r="G63" s="35">
        <f t="shared" si="32"/>
        <v>-0.15</v>
      </c>
      <c r="H63" s="35">
        <f t="shared" si="32"/>
        <v>-0.15</v>
      </c>
      <c r="I63" s="35">
        <f t="shared" si="32"/>
        <v>-0.15</v>
      </c>
      <c r="J63" s="35">
        <f t="shared" si="32"/>
        <v>-0.15</v>
      </c>
      <c r="K63" s="35">
        <f t="shared" si="32"/>
        <v>-0.15</v>
      </c>
      <c r="L63" s="35">
        <f t="shared" si="32"/>
        <v>-0.15</v>
      </c>
      <c r="M63" s="35">
        <f t="shared" si="32"/>
        <v>-0.15</v>
      </c>
      <c r="N63" s="35">
        <f t="shared" si="32"/>
        <v>-0.15</v>
      </c>
    </row>
    <row r="64" spans="2:14" x14ac:dyDescent="0.3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x14ac:dyDescent="0.3">
      <c r="B65" s="39" t="s">
        <v>121</v>
      </c>
      <c r="C65" s="40">
        <f>IFERROR(C37/C8,0)</f>
        <v>0</v>
      </c>
      <c r="D65" s="40">
        <f t="shared" ref="D65:N65" si="33">IFERROR(D37/D8,0)</f>
        <v>0</v>
      </c>
      <c r="E65" s="40">
        <f t="shared" si="33"/>
        <v>0</v>
      </c>
      <c r="F65" s="40">
        <f t="shared" si="33"/>
        <v>0</v>
      </c>
      <c r="G65" s="40">
        <f t="shared" si="33"/>
        <v>0</v>
      </c>
      <c r="H65" s="40">
        <f t="shared" si="33"/>
        <v>0</v>
      </c>
      <c r="I65" s="40">
        <f t="shared" si="33"/>
        <v>0</v>
      </c>
      <c r="J65" s="40">
        <f t="shared" si="33"/>
        <v>0</v>
      </c>
      <c r="K65" s="40">
        <f t="shared" si="33"/>
        <v>0</v>
      </c>
      <c r="L65" s="40">
        <f t="shared" si="33"/>
        <v>0</v>
      </c>
      <c r="M65" s="40">
        <f t="shared" si="33"/>
        <v>0</v>
      </c>
      <c r="N65" s="40">
        <f t="shared" si="33"/>
        <v>0</v>
      </c>
    </row>
    <row r="66" spans="2:14" x14ac:dyDescent="0.3">
      <c r="B66" s="39" t="s">
        <v>122</v>
      </c>
      <c r="C66" s="40">
        <f>IFERROR(C52/C8,0)</f>
        <v>0</v>
      </c>
      <c r="D66" s="40">
        <f t="shared" ref="D66:N66" si="34">IFERROR(D52/D8,0)</f>
        <v>0</v>
      </c>
      <c r="E66" s="40">
        <f t="shared" si="34"/>
        <v>0</v>
      </c>
      <c r="F66" s="40">
        <f t="shared" si="34"/>
        <v>0</v>
      </c>
      <c r="G66" s="40">
        <f t="shared" si="34"/>
        <v>0</v>
      </c>
      <c r="H66" s="40">
        <f t="shared" si="34"/>
        <v>0</v>
      </c>
      <c r="I66" s="40">
        <f t="shared" si="34"/>
        <v>0</v>
      </c>
      <c r="J66" s="40">
        <f t="shared" si="34"/>
        <v>0</v>
      </c>
      <c r="K66" s="40">
        <f t="shared" si="34"/>
        <v>0</v>
      </c>
      <c r="L66" s="40">
        <f t="shared" si="34"/>
        <v>0</v>
      </c>
      <c r="M66" s="40">
        <f t="shared" si="34"/>
        <v>0</v>
      </c>
      <c r="N66" s="40">
        <f t="shared" si="34"/>
        <v>0</v>
      </c>
    </row>
    <row r="67" spans="2:14" x14ac:dyDescent="0.3">
      <c r="B67" s="39" t="s">
        <v>123</v>
      </c>
      <c r="C67" s="41">
        <f>IFERROR((C39/(C8-C29))*C8,0)</f>
        <v>0</v>
      </c>
      <c r="D67" s="41">
        <f t="shared" ref="D67:N67" si="35">IFERROR((D39/(D8-D29))*D8,0)</f>
        <v>0</v>
      </c>
      <c r="E67" s="41">
        <f t="shared" si="35"/>
        <v>0</v>
      </c>
      <c r="F67" s="41">
        <f t="shared" si="35"/>
        <v>0</v>
      </c>
      <c r="G67" s="41">
        <f t="shared" si="35"/>
        <v>0</v>
      </c>
      <c r="H67" s="41">
        <f t="shared" si="35"/>
        <v>0</v>
      </c>
      <c r="I67" s="41">
        <f t="shared" si="35"/>
        <v>0</v>
      </c>
      <c r="J67" s="41">
        <f t="shared" si="35"/>
        <v>0</v>
      </c>
      <c r="K67" s="41">
        <f t="shared" si="35"/>
        <v>0</v>
      </c>
      <c r="L67" s="41">
        <f t="shared" si="35"/>
        <v>0</v>
      </c>
      <c r="M67" s="41">
        <f t="shared" si="35"/>
        <v>0</v>
      </c>
      <c r="N67" s="41">
        <f t="shared" si="35"/>
        <v>0</v>
      </c>
    </row>
  </sheetData>
  <sheetProtection algorithmName="SHA-512" hashValue="to0FEH5lZAfn+fkfVZUDMMTxFdg745NDJrvLm9lhIB8xhbPA223M8cMhy1x5hEv8uR9S+7V+t597Izqawp26DA==" saltValue="TII5jIrVmKEJb96m31qPHQ==" spinCount="100000" sheet="1" objects="1" scenarios="1" formatCells="0" formatColumns="0" formatRows="0" insertColumns="0" insertRows="0" deleteColumns="0" deleteRows="0"/>
  <dataConsolidate/>
  <mergeCells count="2">
    <mergeCell ref="C1:G1"/>
    <mergeCell ref="J4:L4"/>
  </mergeCells>
  <phoneticPr fontId="8" type="noConversion"/>
  <dataValidations count="2">
    <dataValidation type="list" allowBlank="1" showInputMessage="1" showErrorMessage="1" sqref="C3" xr:uid="{00000000-0002-0000-0300-000000000000}">
      <formula1>$P$2:$P$3</formula1>
    </dataValidation>
    <dataValidation type="list" allowBlank="1" showInputMessage="1" showErrorMessage="1" sqref="C4" xr:uid="{00000000-0002-0000-0300-000001000000}">
      <formula1>$Q$1:$Q$5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CFEAC1-B9A2-41BD-BE5D-1AC8B2AF0D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Инструкция</vt:lpstr>
      <vt:lpstr>Доходы</vt:lpstr>
      <vt:lpstr>Расходы</vt:lpstr>
      <vt:lpstr>P&amp;L</vt:lpstr>
      <vt:lpstr>Дата_начала_деят</vt:lpstr>
      <vt:lpstr>ТИП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Иваненко</dc:creator>
  <cp:lastModifiedBy>Татьяна Иваненко</cp:lastModifiedBy>
  <dcterms:created xsi:type="dcterms:W3CDTF">2015-06-05T18:19:34Z</dcterms:created>
  <dcterms:modified xsi:type="dcterms:W3CDTF">2024-03-11T08:02:28Z</dcterms:modified>
</cp:coreProperties>
</file>